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7935" activeTab="0"/>
  </bookViews>
  <sheets>
    <sheet name="отчет" sheetId="1" r:id="rId1"/>
    <sheet name="Лист3" sheetId="2" r:id="rId2"/>
  </sheets>
  <definedNames>
    <definedName name="_xlnm.Print_Area" localSheetId="0">'отчет'!$B$1:$L$94,'отчет'!$AU$97:$BX$114</definedName>
  </definedNames>
  <calcPr fullCalcOnLoad="1"/>
</workbook>
</file>

<file path=xl/sharedStrings.xml><?xml version="1.0" encoding="utf-8"?>
<sst xmlns="http://schemas.openxmlformats.org/spreadsheetml/2006/main" count="464" uniqueCount="272">
  <si>
    <t>№</t>
  </si>
  <si>
    <t>Дата проведения</t>
  </si>
  <si>
    <t>бокс</t>
  </si>
  <si>
    <t xml:space="preserve">открытое первенство </t>
  </si>
  <si>
    <t>ПФО</t>
  </si>
  <si>
    <t>Россия</t>
  </si>
  <si>
    <t>Пермь</t>
  </si>
  <si>
    <t>Березники</t>
  </si>
  <si>
    <t>Губаха</t>
  </si>
  <si>
    <t>городской</t>
  </si>
  <si>
    <t>Чусовой</t>
  </si>
  <si>
    <t>Соликамск</t>
  </si>
  <si>
    <t>пауэрлифтинг</t>
  </si>
  <si>
    <t>МАУ  ДО  ДЮСШ</t>
  </si>
  <si>
    <t>Вид  спорта</t>
  </si>
  <si>
    <t>Мероприятие</t>
  </si>
  <si>
    <t>Место проведения
(город)</t>
  </si>
  <si>
    <t>Уровень мероприятия</t>
  </si>
  <si>
    <t>Кол-во участников от ДЮСШ</t>
  </si>
  <si>
    <t>Результат</t>
  </si>
  <si>
    <t>Всего</t>
  </si>
  <si>
    <t xml:space="preserve">призеров </t>
  </si>
  <si>
    <t>Уровень мероприятий</t>
  </si>
  <si>
    <t xml:space="preserve">Краевой  </t>
  </si>
  <si>
    <t>Лыжные гонки</t>
  </si>
  <si>
    <t>Строки добавлять с верху</t>
  </si>
  <si>
    <t>Плавание</t>
  </si>
  <si>
    <t>Хоккей</t>
  </si>
  <si>
    <t>Футбол</t>
  </si>
  <si>
    <t>Спортивная аэробика</t>
  </si>
  <si>
    <t>Каратэ</t>
  </si>
  <si>
    <t>Горнолыжный спорт</t>
  </si>
  <si>
    <t>Итого</t>
  </si>
  <si>
    <t>Командные виды спорта</t>
  </si>
  <si>
    <t>Международный</t>
  </si>
  <si>
    <t>Соревнований</t>
  </si>
  <si>
    <t>победителей</t>
  </si>
  <si>
    <t>Личные виды спорта</t>
  </si>
  <si>
    <t>Чайковский</t>
  </si>
  <si>
    <t>Единый календарный план</t>
  </si>
  <si>
    <t>Первенство Пермского края по мини-футболу среди детей 2007-2008 г.р.</t>
  </si>
  <si>
    <t>Пермский край код 96.70-71</t>
  </si>
  <si>
    <t>2-й этап Всероссийских соревнований среди команд клуба "Золотая шайба" им. А.В. Тарасова 
Юноши 2002-2003, сезон 2016-2017</t>
  </si>
  <si>
    <t>2-й этап Всероссийских соревнований среди команд клуба "Золотая шайба" им. А.В. Тарасова 
Юноши 2004-2005, сезон 2016-2017</t>
  </si>
  <si>
    <t>Пермский край код 97.13</t>
  </si>
  <si>
    <t>Пермский край код 97.14</t>
  </si>
  <si>
    <t xml:space="preserve">Губаха
Губаха
Красновишерск
Губаха
</t>
  </si>
  <si>
    <t>Открытое Первенство города Соликамска по хоккею с шайбой 2003-2004 года рождения</t>
  </si>
  <si>
    <t xml:space="preserve">ДЮСШ (г.Губаха)- Металлург (г.Соликамск) - 0:4, 
ДЮСШ (г.Губаха)- Ермак (г.Кунгур) - 4:0. 
Итог -2 место
</t>
  </si>
  <si>
    <t>Чемпиона и Первенство Пермского края по лыжным гонкам</t>
  </si>
  <si>
    <t xml:space="preserve">17.01 – гонка 15 км. Стиль классика - Лалакин Кирилл – 12 место
18.01 – гонка 10 и 5 км. Стиль свободный - Крупина Анна – 13 место, Лалакин Кирилл – 35 место
19.01. – спринт. Стиль классический - Крупина Анна – 15 место, Лалакин Кирилл – 23 место
</t>
  </si>
  <si>
    <t>Открытое Первенство по хоккею с шайбой  города Соликамска 2004-2005</t>
  </si>
  <si>
    <t xml:space="preserve">"Октан" г. Пермь : ДЮСШ г. Губаха - 2:4
"Металлург" г. Соликамск : ДЮСШ г. Губаха - 3:3 (2:1 по буллитам), Егор Колесников - лучший бомбардир турнира.
В итоге - 2 место
</t>
  </si>
  <si>
    <t>28-29.01.2017</t>
  </si>
  <si>
    <t>24.01 стиль – свободный
11м - Крупина Анастасия, 24м - Востриков Александр, 22м - Пескив Анна, 
25.01 стиль – свободный
8м - Крупина Анастасия, 14м - Пекив Анна, 17м - Востриков Александр.
26.01 стиль – классический
12м - Крупина Анна, 10м - Востриков Александр, 33м - Пескив Анна.
11м - общекомандное</t>
  </si>
  <si>
    <t>19-24.01.2017</t>
  </si>
  <si>
    <t>Санкт - Петербург</t>
  </si>
  <si>
    <t xml:space="preserve">2м - Чашникова Анна - 100 м в/ст и 50 в/ст - из 74 уч.     
14м - Камаев Богдан - 200м брасс – из 65 уч.
21м - Янова Дарья – 50м в/ст - из 54 уч.
</t>
  </si>
  <si>
    <t>Всероссийские соревнования с участием иностранных спортсменов 
"Mad Wave Challenge 2017"</t>
  </si>
  <si>
    <t xml:space="preserve">Губаха
Лысьва
Губаха
Краснокамск
</t>
  </si>
  <si>
    <t>01.04.2017
15.01.2017
12.01.2017
11-12.02.2017</t>
  </si>
  <si>
    <t>ХХХV Всероссийская массовая лыжная гонка  «Лыжня России - 2017»</t>
  </si>
  <si>
    <t>12.02.2017
18.02.2017</t>
  </si>
  <si>
    <t>Чемпионат России по лыжным гонкам спорта ЛИН</t>
  </si>
  <si>
    <t>Саранск</t>
  </si>
  <si>
    <t>13-20.02.2017</t>
  </si>
  <si>
    <t xml:space="preserve">1м - Янова Дарья - 100м.спина, Чашникова Анна - 100м.в/ст. и 200м.кпл., Дорожевец Дмитрий - 100м батт и 200 кпл, эстафета 4×50м в/ст и. 4×50м комб.
2м - Ломакина Дарья -100м.брасс, Чашникова Анна - 800м в/ст. 
</t>
  </si>
  <si>
    <t>Открытое Первенство города Кизела по спортивной аэробике и танцевальной гимнастике</t>
  </si>
  <si>
    <t>Кизел</t>
  </si>
  <si>
    <t>2м - Чепкова Евгения (индивидуальные выступления по упрощенной программе 12-14 лет)
2м - Валиева Анна (СОЛО 9-11)
2м - Азанова Анастасия, Кузина Алина, Рябичева Анастасия, Сибагатуллина Кристина, Сипайло Дарья, Черепанова Ирина, Шаклеина Татьяна, Шарипова Валерия (номинация ТГ 15-17 лет),
3м - Азанова Ксения (СОЛО 9-11 лет)
3м -  Яковлева Виктория (индивидуальные выступления по упрощенной программе 9-11 лет).</t>
  </si>
  <si>
    <t>«Открытый ринг» по боксу в честь Дня Защитника Отечества</t>
  </si>
  <si>
    <t>24-25.02.2017</t>
  </si>
  <si>
    <t>25-26.02.2017</t>
  </si>
  <si>
    <t xml:space="preserve">13.01.2017
16.01.2017
17.01.2017
18.01.2017
25-26.02.2017
</t>
  </si>
  <si>
    <t>Чемпионат и Первенство Пермского края по спортивной аэробике и танцевальной гимнастике</t>
  </si>
  <si>
    <t>Первенство Пермского края по горным лыжам по слоп-стайлу (свободный стиль)</t>
  </si>
  <si>
    <t xml:space="preserve">1 место Лалакин Кирилл 
3 место Лалакин Виталий 
</t>
  </si>
  <si>
    <t>Первенство Пермского края по горным лыжам (Слолом Гигант)</t>
  </si>
  <si>
    <t>3-4.03.2017</t>
  </si>
  <si>
    <t>Жебрии</t>
  </si>
  <si>
    <t>Губаха
Соликамск
Чусовой
Чусовой</t>
  </si>
  <si>
    <t>Первенство пермского края по боксу среди юношей 2003-2004 г.р.</t>
  </si>
  <si>
    <t>Открытое Первенство города Губахи по горнолыжному спорту, посвященное памяти Кочетова А.В.</t>
  </si>
  <si>
    <t>Открытое  Первенство Пермского края по лыжным гонкам на призы первого директора О.Д. Кандаковой</t>
  </si>
  <si>
    <t>22-23.03.2017</t>
  </si>
  <si>
    <t>Лысьва</t>
  </si>
  <si>
    <t xml:space="preserve">08.01.2017
22.01.2017
19.02.2017
11.03.2017
26.03.2017
</t>
  </si>
  <si>
    <t>Чемпионат и Первенство Пермского края по горнолыжному спорту</t>
  </si>
  <si>
    <t>1м - Шайдуллин Александр, Мирзоев Мурат
2м - Овсянников Иван, 3м - Артемьев Сергей, 
Участие - Коренев Дмитрий</t>
  </si>
  <si>
    <t xml:space="preserve">Соревнования по боксу среди юношей "Открытый ринг", в рамках первенства  КДЮСШ «Ермак» </t>
  </si>
  <si>
    <t>Первенство Пермского края по лыжным гонкам "Быстрая лыжня"</t>
  </si>
  <si>
    <t>24-26.01.2017</t>
  </si>
  <si>
    <t>Открытые краевые соревнования по лыжным гонкам на призы КГАОУ ДО СДЮШОР "Старт"</t>
  </si>
  <si>
    <t>Первенство Пермского края по плаванию
"Весёлый дельфин"</t>
  </si>
  <si>
    <t>31.03-01.04.17</t>
  </si>
  <si>
    <t>14-16.02.2017</t>
  </si>
  <si>
    <t>Первенство Пермского края по плаванию
(отбор на Первенство России)</t>
  </si>
  <si>
    <t>2м - Васильева Полина  200м брасс
3м - Блохин Даниил  200м и 50м брасс, Шипиловских Александра 100м батт.</t>
  </si>
  <si>
    <t>Всероссийские соревнования на призы ЗМС В. Селькова 
(2002-2003 - юноши, 2004-2005 - девушки)</t>
  </si>
  <si>
    <t>1м - Дорожевец Дмитрий, 100м батт., 
3м - Дорожевец Дмитрий 200 батт., 
в 10-ке - Чашникова Анна, Шипиловских Александра
Участие- Блохин Даниил, Малюта Антон, Васильева Полина, Янова Дарья, Ломакина Дарья</t>
  </si>
  <si>
    <t>Чемпионат - 3м - Лысякова Анна,  4м - Вахрушева Зарима, 5м - Суслова Анна
Первенство - 1м - Иванова  Мария, 5м - Бондарев Матвей</t>
  </si>
  <si>
    <t>2м - Лебедев Дмитрий, 
4м - Ромашов Данил, 5м -Лобов Егор</t>
  </si>
  <si>
    <t>Всероссийские соревнования по горным лыжам по слоп-стайлу (свободный стиль)</t>
  </si>
  <si>
    <t>1м - Лебедев Дмитрий, 
12м - Ромашов Данил, 12м -Лобов Егор</t>
  </si>
  <si>
    <t xml:space="preserve">1 м - Лысякова Анна, 
4 м-Иванова Мария, 5 м -Суслова Анна
</t>
  </si>
  <si>
    <t>1м - Лысякова Анна, Иванова Мария 
2м - Суслова Анна, 
3м - Бондарев Матвей</t>
  </si>
  <si>
    <t xml:space="preserve">Чемпионат: 2 м - Лысякова Анна, 3 м -Вахрушева Зарима, 4 м – Шипиловских Мария 
Первенство: 1 м - Иванова Мария, 2 м - Суслова Анна. </t>
  </si>
  <si>
    <r>
      <t xml:space="preserve">ДЮСШ Губаха : ДЮСШ Закамск – 1:0
ДЮСШ Губаха : ДЮСШ Закамск (2) – 7:1
ДЮСШ Губаха – Ракета Юрла – 4:1
ДЮСШ Губаха - Бабкинская СШ (Кукуштан) 6 : 1
ДЮСШ Губаха - СДЮСШОР (Пермь) 3 : 0
ДЮСШ Губаха - ДЮСШ (Сива) 5 : 0
ДЮСШ Губаха - «Фаворит»- Пермь 2 : 2
ДЮСШ Губаха - ДЮСШ – Лысьва 0 : 7
ДЮСШ Губаха  - «Спутник» - Верещагино 5 : 0
ДЮСШ Губаха- Олимп Чусовой 0 : 4
Старт Соликамск – ДЮСШ губаха 3 :3
ДЮСШ Губаха - ДЮСШ Краснокамск 1   2 : 4
ДЮСШ Губаха - ДЮСШ Краснокамск 2   2 : 1
ДЮСШ Губаха  - ДЮСШ Карагай5 : 0
</t>
    </r>
    <r>
      <rPr>
        <sz val="11"/>
        <color indexed="10"/>
        <rFont val="Times New Roman"/>
        <family val="1"/>
      </rPr>
      <t>Итог: 12 место</t>
    </r>
    <r>
      <rPr>
        <sz val="11"/>
        <rFont val="Times New Roman"/>
        <family val="1"/>
      </rPr>
      <t xml:space="preserve">
</t>
    </r>
  </si>
  <si>
    <t>2м - Азанова Анастасия, Кузина Алина, Рябичева Анастасия, Сибагатуллина Кристина, Сипайло Дарья, Черепанова Ирина, Шаклеина Татьяна, Шарипова Валерия (номинация ТГ 12-14 лет)</t>
  </si>
  <si>
    <t xml:space="preserve">Отчет по соревновательной  деятельности за 2017г. </t>
  </si>
  <si>
    <t>Всероссийские соревнования по лыжным гонкам на призы ЗМС Р.П. Сметаниной</t>
  </si>
  <si>
    <t xml:space="preserve">Сыктывкар </t>
  </si>
  <si>
    <t>26.03. – 03.04.2017</t>
  </si>
  <si>
    <t>Крупина Анастасия
 5 км стиль свободный – 59 место, Спринт стиль свободный – 118 место, Классическая конка 3 км - 116 место, Эстафета - 18 место</t>
  </si>
  <si>
    <t>Открытый Чемпионат и первенство Губахинского городского округа "Закрытие сезона"</t>
  </si>
  <si>
    <t xml:space="preserve">ДЮСШ организатор 140 лыжников (Губаха, Александровск, Кизел, Чусовой, Кунгур, Березники, Лысьва, Пермь) 
Стиль свободный  масстарт 
</t>
  </si>
  <si>
    <t>Матчевая встреча по футболу с командой из Березников (среди детей 2008-2009 г.р.)</t>
  </si>
  <si>
    <t>2008-2009 г.р. Губаха – Березники  5:2
2006-2007 г.р. Губаха – Березники 15:0</t>
  </si>
  <si>
    <t>Открытое Первенство г. Березники по плаванию.</t>
  </si>
  <si>
    <t xml:space="preserve">1 м : Шуман Никита, Беляев Александр, Чашникова Анна, Карелин Никита, Камаев Богдан
2 м: Мальцева Таисия, Попова Анна, Сунцова Арина
3 м: Салтыков Кирилл, Сунцов Владимир, Янова Дарья, Терехин Михаил, Зарубин Семен
</t>
  </si>
  <si>
    <t>Краевой турнир по боксу среди юношей, посвященный памяти тренера-преподавателя ДЮСШ Осинцева С.Н.</t>
  </si>
  <si>
    <t>29-30.04.2017</t>
  </si>
  <si>
    <t xml:space="preserve">ДЮСШ Организатор. Участников 130 человек
Чусовой, Березники, Пермь, Кизел, Соликамск, Лысьва
1 место – Артемьев Сергей (38,5 кг.), Викол Серафим (35 кг), Маматов Семрух (28 кг), Пятовских Павел (34 кг), Газизов Егор (40 кг), Мухандес Омар (46 кг), Дулесов Степан (56 кг), Коренев Дмитрий (34 кг), Шайдуллин Александр (50 кг)
</t>
  </si>
  <si>
    <t>7-9.05.2017</t>
  </si>
  <si>
    <t>Казань</t>
  </si>
  <si>
    <t>Камаев Богдан 
50 брасс – 38,55 – 14 место из 73 человек
100 брасс – 1.23,36 – 15 место из 80 человек
200 брасс – 2.57,46 – 10 место из 50 человек</t>
  </si>
  <si>
    <t>Межрайонный фестиваль по фитнес и спортивной аэробике «Спорт с настроением», посвященный памяти тренера-преподавателя Астаховой Т.А.</t>
  </si>
  <si>
    <t xml:space="preserve">ДЮСШ организатор. Всего 120 зрителей
117 участников. Губаха, Кизел, Северный, Верещагино
</t>
  </si>
  <si>
    <t>Открытое Первенство ДЮСШ по футболу, посвященное 15- летию ДЮСШ</t>
  </si>
  <si>
    <t>ДЮСШ организатор. Всего 60 участников
1 место – ДЮСШ воспитанники 1989-91 г.р.
2 место – ДЮСШ воспитанники 1986-88 г.р.
3 место – ДЮСШ воспитанники 1996-98 г.р.</t>
  </si>
  <si>
    <t>Амкар – ДЮСШ Губаха                          3 : 0
ДЮСШОР Пермь (2) - ДЮСШ Губаха 0 : 0
ДЮСШ Губаха – Старт Соликамск       3 : 0
ДЮСШОР Пермь  - ДЮСШ Губаха      1 : 0
Итоговое место – 8. Всего команд – 12</t>
  </si>
  <si>
    <t>Первенство Пермского края по футболу среди юношей 2002-03 г.р.</t>
  </si>
  <si>
    <t xml:space="preserve">Первенство Пермского края по футболу среди юношей 2004-05 г.р. </t>
  </si>
  <si>
    <t>Олимп Чусовой - ДЮСШ Губаха – 5:2</t>
  </si>
  <si>
    <t xml:space="preserve">19.05.2017
23.05.2017
30.05.2017
16.06.2017
19.06.2017
29.06.2017
30.06.2017
</t>
  </si>
  <si>
    <t>Александровск
Березники
Кизел
Соликамск
Чусовой
Красновишерск</t>
  </si>
  <si>
    <r>
      <t xml:space="preserve">ДЮСШ Александровск - ДЮСШ Губаха 0 : 1
ДЮСШ Березники - ДЮСШ Губаха 0:1
ДЮСШ Кизел  - ДЮСШ Губаха  0 : 6
ДЮСШ Соликамск - ДЮСШ Губаха  0:3
Олимп Чусовой - ДЮСШ Губаха – 1:4
Красновишерск - ДЮСШ Губаха   3 : 0
Кудымкар – ДЮСШ Губаха            1 : 0
ДЮСШ Губаха – Пермский район  2 : 0
ДЮСШ Губаха – ДЮСШ Кунгур   1 : 0
</t>
    </r>
    <r>
      <rPr>
        <b/>
        <sz val="11"/>
        <rFont val="Times New Roman"/>
        <family val="1"/>
      </rPr>
      <t>Итого: 2 место</t>
    </r>
  </si>
  <si>
    <t>Открытое первенство г. Губаха по плаванию</t>
  </si>
  <si>
    <t>1м - Попова Анна, Беляев А., Чашникова Анна, Камаев Богдан, Шипиловских Александра, Шуман Никита, Малцева Таисья,</t>
  </si>
  <si>
    <t>Всероссийские соревнования по плаванию на призы "Весёлый дельфин"</t>
  </si>
  <si>
    <t>26-30.04.2017</t>
  </si>
  <si>
    <t>5м -Дорожевец Дмитрий
Участие - Чашникова Анна, Попова Анна, Янова Дарья</t>
  </si>
  <si>
    <t xml:space="preserve">Сводный отчет по соревновательной деятельности МАУ  ДО  ДЮСШ за 2017г. </t>
  </si>
  <si>
    <t>Соревнования между отделениями плавания ДЮСШ и сборной школ города Гремячинска</t>
  </si>
  <si>
    <t>Гремячинск</t>
  </si>
  <si>
    <t>Х традиционный турнир открытого Первенства по боксу среди старших и средних юношей Добрянской ДЮСШ</t>
  </si>
  <si>
    <t>Добрянка</t>
  </si>
  <si>
    <t>23-24.09.2017</t>
  </si>
  <si>
    <t xml:space="preserve">1 место - Шаклеин Матвей, Мухандес Омар, Маматов Семрух,
2 место - Пятовских Павел, Газизов Егор, Артемьев Сергей
</t>
  </si>
  <si>
    <t>Открытое Первенство Пермского края по кроссу среди лыжников - гонщиков</t>
  </si>
  <si>
    <t>Участие</t>
  </si>
  <si>
    <t>Открытое Первенство КДЮСШ «Ермак» по боксу «Я выбираю спорт»</t>
  </si>
  <si>
    <t>30.09-01.10.2017</t>
  </si>
  <si>
    <t xml:space="preserve">1 место - Маматов Семрух, Шаклеин Матвей,
2 место - Мирзоев Мурад, Шайдуллин Александр, 
3 место - Пятовских Павел, Федоров Иван
</t>
  </si>
  <si>
    <t>Первенство Пермского края по легкоатлетическому кроссу ЛИН</t>
  </si>
  <si>
    <t xml:space="preserve">Горьковой Данил – 2 место
Кузнецова Ксения – 2 место
3 общекомандное место среди 18 команд
</t>
  </si>
  <si>
    <t>Участие в V открытом юношеском турнире по боксу, посвященного памяти ЗТР МС СССР Л.Н. Пивоварова</t>
  </si>
  <si>
    <t xml:space="preserve">25-29.10.2017 </t>
  </si>
  <si>
    <t>1м - Шаклеин Матвей 
2м - Овсянников Иван
3м – Артемьев Сергей 
Участие - Коренев Дмитрий, Газизов Егор, Маматов Семрух</t>
  </si>
  <si>
    <t>Чемпионат и первенство Пермского края по каратэ-до Сетокан (версии SKIF) и всестилевому каратэ</t>
  </si>
  <si>
    <t>1 место Куфлей Софья, 
2 место Смирнова Мария, Крыжняя Алина, Бакулин Богдан 
3 место Ефименко Элина, Коробейников Дмитрий</t>
  </si>
  <si>
    <t>8-10.11.2017</t>
  </si>
  <si>
    <t>Открытое Первенство г. Березники по плаванию</t>
  </si>
  <si>
    <t xml:space="preserve">1м - Аня Попова (100м вст, 200м кпл и 800 вст)
3м - эстафета 4×50м комбинированная  команда ДЮСШ:  Торсунов Иван, Камаев Богдан, Беляев Александр и Тупицин Вадим
</t>
  </si>
  <si>
    <t xml:space="preserve">Кубок главы города Губаха по тайскому боксу </t>
  </si>
  <si>
    <t>11-12.11.2017</t>
  </si>
  <si>
    <t xml:space="preserve">1м – Овсянников Иван, Шаклеин Матвей </t>
  </si>
  <si>
    <t xml:space="preserve"> 1 место - Овсянников Иван, Газиов Егор, Мирзоев Мурад и Артемьев Сергей</t>
  </si>
  <si>
    <t>Первенство Пермского края по спортивной аэробике</t>
  </si>
  <si>
    <t>27-30.11.2017</t>
  </si>
  <si>
    <t>Первенство Пермского края по плаванию</t>
  </si>
  <si>
    <t>Открытый Кубок России по пауэрлифтингу и отдельным его упражнениям ГРАН ПРИ Пермь</t>
  </si>
  <si>
    <t>Открытые краевые соревнования по лыжным гонкам «Первая лыжня»</t>
  </si>
  <si>
    <t xml:space="preserve">ДЮСШ организатор 148 участников
2 место – Калинин Василий, Лалакин Виталий
</t>
  </si>
  <si>
    <t>28-29.12.2017</t>
  </si>
  <si>
    <t>Москва</t>
  </si>
  <si>
    <t>25.11-19.12.2017</t>
  </si>
  <si>
    <t xml:space="preserve">3м - Овсянников Иван 
Участие - Шаклеин Матвей
</t>
  </si>
  <si>
    <t>Первенство Пермского края по пауэрлифтингу</t>
  </si>
  <si>
    <t>15-17.12.2017</t>
  </si>
  <si>
    <t>Открытое Первенство города Кизела</t>
  </si>
  <si>
    <t xml:space="preserve">1м – Мухандес Омар, Маматов Семрух, Волегов Степан, 
2м – Скобелкин Степан, Смирнов Дмитрий, Пятовских Павел, 
3м – Коренев Дмитрий, Бобчихин Станислав,
</t>
  </si>
  <si>
    <t>16-17.12.2017</t>
  </si>
  <si>
    <t>Открытое Первенство КДЮСШ Ермак по плаванию</t>
  </si>
  <si>
    <t xml:space="preserve">1место - Терехина Ирина, Лутай Максим, Торсунов Андрей, Попова Анна, Беляев Александр, Леготкин Сергей, Сизов Александр, Шипиловских Александра, Шуман Никита, Янова Дарья, Торсунов Иван, Ермилов Сергей, Карелин Никита, Васильева Полина, Мальцева Таисия, Камаев Богдан, Тупицин Вадим, Чашникова Анна
2 место - Малюта Антон, Карелин Никита, Шипиловских Александра , Гаврилов Дени, Кадочникова Алиса, Сунцов Владимир, Ломакина Дарья, Умаров Амир, Бурдина Анна, Салтыков Кирилл,
3м - Никонов Иван, Калмычек Владимир, Сунцов Владимир, Янова Дарья, Салтыков Кирилл, Терехин Михаил, Осуховская Екатерина, Мастыко Михаил, </t>
  </si>
  <si>
    <t>Первенстве Пермского края по лыжным гонкам «Лыжня юных»</t>
  </si>
  <si>
    <t>19-20.12.2017</t>
  </si>
  <si>
    <r>
      <t xml:space="preserve">ДЮСШ Губаха – Алекс Александровск 14 : 4
ДЮСШ Губаха - «Пантеры» Красновишерск  15:1
«Пантеры» Красновишерск - ДЮСШ Губаха   0 : 10
ДЮСШ Губаха – ДЮСШ Добрянка  12:3
ДЮСШ Губаха - "Прометей" (пос.Павловский)- 11:2
ДЮСШ Губаха - "Молния" (г.Пермь) 1:3. 
ДЮСШ Губаха - "ДЮЦ Соломина" (г.Пермь) - 10:0. 
</t>
    </r>
    <r>
      <rPr>
        <b/>
        <sz val="11"/>
        <rFont val="Times New Roman"/>
        <family val="1"/>
      </rPr>
      <t>Итог 3-е место.</t>
    </r>
    <r>
      <rPr>
        <sz val="11"/>
        <rFont val="Times New Roman"/>
        <family val="1"/>
      </rPr>
      <t xml:space="preserve"> 
Лучший бомбардир турнира Колесников Егор </t>
    </r>
  </si>
  <si>
    <r>
      <t xml:space="preserve">ДЮСШ Губаха: ДЮСШ Лысьва 20:2
ДЮСШ Лысьва – ДЮСШ Губаха 4 : 11
ДЮСШ Губаха – Металлург Соликамск 1 : 4
ДЮСШ (Губаха) - "Метеор" (Пермь) - 2:3,
ДЮСШ (Губаха) -"Витязь" (Частые) 7:5. 
ДЮСШ (Губаха) - "Полазненские ястребы" (Полазна) 9:3. </t>
    </r>
    <r>
      <rPr>
        <b/>
        <sz val="11"/>
        <rFont val="Times New Roman"/>
        <family val="1"/>
      </rPr>
      <t>Итог: 3 место</t>
    </r>
    <r>
      <rPr>
        <sz val="11"/>
        <rFont val="Times New Roman"/>
        <family val="1"/>
      </rPr>
      <t xml:space="preserve">
</t>
    </r>
  </si>
  <si>
    <t>Первенство Пермского края на приз Всероссийского клуба юных хоккеистов «золотая шайба» А.В. Тарасова.
юноши 2005-2006 г.р.
Сезон 2017-2018 г.г.р.</t>
  </si>
  <si>
    <t xml:space="preserve">Красновишерские Партеры– ДЮСШ Губаха 4:6
ДЮСШ Губаха – Алекс Александровск 6 : 4
</t>
  </si>
  <si>
    <t>Красновишерск
Губаха</t>
  </si>
  <si>
    <t>19.12.2017
21.12.2017</t>
  </si>
  <si>
    <t>Новогодний турнир по хоккею с шайбой среди юношей 2002-04 гг.р.</t>
  </si>
  <si>
    <r>
      <t xml:space="preserve">"Металлург" (г.Чусовой), "Ермак" (г.Кунгур), "ДЮСШ" (г.Губаха).
"Ермак" - "ДЮСШ" - 0:9; "Металлург" - "ДЮСШ" - 1:4
</t>
    </r>
    <r>
      <rPr>
        <b/>
        <sz val="11"/>
        <rFont val="Times New Roman"/>
        <family val="1"/>
      </rPr>
      <t>Итог:  "ДЮСШ"  1-ое место</t>
    </r>
  </si>
  <si>
    <t>Новогодний турнир по мини-футболу среди детских команд</t>
  </si>
  <si>
    <t xml:space="preserve">Губаха </t>
  </si>
  <si>
    <t xml:space="preserve">ДЮСШ организатор 44 участника
1м-Соликамск, 2м-Березники, 3м-Губаха, 4м-Горнозаводск
</t>
  </si>
  <si>
    <t>Турнир по боксу посвященный "Дню защитника Отечества"</t>
  </si>
  <si>
    <t>1м -Мирзоев Мурад, Шайдуллин Александр, 
2м - Овсянников Иван,
3м - Артемьев Сергей, 
Участие Коренев Дмитрий</t>
  </si>
  <si>
    <t>2 м - Артемьев Сергей, 
3м - Мирзоев Мурад, Коренев Дмитрий,
Участие - Овсянников Иван, Шайдуллин Александр</t>
  </si>
  <si>
    <t>18-19.11.2017</t>
  </si>
  <si>
    <t>УТС и Всероссийские соревнования по боксу, посвященные памяти Заслуженного тренера СССР Б.Н. Грекова</t>
  </si>
  <si>
    <t>17-19.01.2017</t>
  </si>
  <si>
    <t>27-28.12.2017</t>
  </si>
  <si>
    <t xml:space="preserve">2 м. – Лебедев Алексей,
3 м. - Кашников Антон,
участие - Торопов Данил 
</t>
  </si>
  <si>
    <t xml:space="preserve">Открытое Первенство спортивной школы плавания "БМ" </t>
  </si>
  <si>
    <t xml:space="preserve">1 место - Чашникова Анна, Чашникова Анна, Янова Дарья, Камаев Богдан, Зарубин Семен, Попова Анна, Сунцов Владимир
2 место - Бурдина Анна, Беляев Александр, Беляев Александр, Ломакина Дарья, Шуман Никита, Попова Анна, Камаев Богдан
3 место - Шуман Никита, Бурдина Анна, Сунцов Владимир, Терехин Михаил
</t>
  </si>
  <si>
    <t xml:space="preserve">3 место - 15-17 лет
3 место - 12-14 лет </t>
  </si>
  <si>
    <t>Чемпионат и Первенство Пермского края 
1 этап</t>
  </si>
  <si>
    <t>Край код 15.12</t>
  </si>
  <si>
    <t>вне плана</t>
  </si>
  <si>
    <t>Край код 15.20</t>
  </si>
  <si>
    <t>Край код 15.31</t>
  </si>
  <si>
    <t>Краевые соревнования "Новогодний турнир по боксу" (юноши)</t>
  </si>
  <si>
    <t>Край код 15.40</t>
  </si>
  <si>
    <t>Край код 25.4</t>
  </si>
  <si>
    <t>Край код 29.6</t>
  </si>
  <si>
    <t>Край код 29.20</t>
  </si>
  <si>
    <t>Край код 45.2</t>
  </si>
  <si>
    <t>Край код 45.4</t>
  </si>
  <si>
    <t>Край раздел 1 код  1.1</t>
  </si>
  <si>
    <t>Край код 70.1</t>
  </si>
  <si>
    <t>Край код 45.25</t>
  </si>
  <si>
    <t>Край код 45.27</t>
  </si>
  <si>
    <t xml:space="preserve">  Край код 45.35</t>
  </si>
  <si>
    <t>Край код 45.48</t>
  </si>
  <si>
    <t>Край код 45.15</t>
  </si>
  <si>
    <t>Край код 45.56</t>
  </si>
  <si>
    <t>Край код 45.61</t>
  </si>
  <si>
    <t>Край код 45.60</t>
  </si>
  <si>
    <t>Край код 49.44</t>
  </si>
  <si>
    <t>печать федерации</t>
  </si>
  <si>
    <t>Край код 51.3</t>
  </si>
  <si>
    <t>Край код 51.6</t>
  </si>
  <si>
    <t xml:space="preserve">печать федерации
</t>
  </si>
  <si>
    <t>Край код 51.7</t>
  </si>
  <si>
    <t>Край код 51.27</t>
  </si>
  <si>
    <t>Край код 75.1</t>
  </si>
  <si>
    <t>Край код 96.23</t>
  </si>
  <si>
    <t>Всероссийский турнир ДФЛ (детская футбольная лига)  по футболу среди детей 2007-08 г.р.</t>
  </si>
  <si>
    <t>Открытое первенство по лыжным гонкам "Приз Нового года"</t>
  </si>
  <si>
    <t>Край код 15.40 (Россия код 21796)</t>
  </si>
  <si>
    <t xml:space="preserve">ДЮСШ организатор, 70 участников </t>
  </si>
  <si>
    <t>1м - Артемьев Сергей, Маматов Семрух, 
Участие - Овсянников Иван, Мухандес Омар.</t>
  </si>
  <si>
    <t>Сочи</t>
  </si>
  <si>
    <t xml:space="preserve">Всероссийский турнир «Золотая шайба» им. А.В. Тарасова
сезон 2016-2017 (2002-2003г.р.)
</t>
  </si>
  <si>
    <t>25-31.03.2017</t>
  </si>
  <si>
    <t>4-9.04.2017</t>
  </si>
  <si>
    <t xml:space="preserve">участие в финале
в составе команды «Металлург» г. Соликамск: 
Гуров Евгений, Вылегжанин Данил, Бабенко Антон
</t>
  </si>
  <si>
    <t xml:space="preserve">участие в финале
в составе команды «Металлург» г. Соликамск: 
Колесников Егор, Шукшин Максим, Дейнека Никита 
</t>
  </si>
  <si>
    <t xml:space="preserve">Всероссийский турнир «Золотая шайба» им. А.В. Тарасова
сезон 2016-2017 (2004-2005г.р.)
</t>
  </si>
  <si>
    <t xml:space="preserve">1 место -Шаклеин Матвей, Газизов Егор, Овсяников Иван. 
2 место - Артемьев Сергей, Шайдуллин Александр, Дулесов Степан, Мухандес Омар.
3м - Коренев Дмитрий
</t>
  </si>
  <si>
    <t>Санкт-Петербург</t>
  </si>
  <si>
    <t>Традиционный турнир по боксу, памяти тренера Онянова Станислава, среди юношей 2002-2003г.г.р., 2004-2005 г.г.р.</t>
  </si>
  <si>
    <t xml:space="preserve">Открытое Первенство г.Губахи по боксу среди юношей на приз Деда Мороза </t>
  </si>
  <si>
    <t>12.02.2017 - всего участников 917 чел.: 400 чел.  - массовые забеги, 65 человек – спортивные забеги, 257 - детские сады.
1м - Лалакин Кирилл, Губайдуллина Альфия, Востриков Александр, Пескив Анна, Мартюшова Мария, 
2м - Васёв Максим, Минигулова Анна, Крупина Анастасия, Калинин Василий, Прокофьева Виктория, Горьковой Данил, 
3м - Лалакин Виталий, Ефремова Мария, Толмачев Никита, Новокшенова Полина, Новокшенова Евгения</t>
  </si>
  <si>
    <t>Классический стиль 
2м - Губайдуллина Альфия, 3м - Прокофьева Виктория, 3м - Горьковой Данил
Свободный стиль
2м - Губайдуллина Альфия, 4м - Прокофьева Виктория, 4 м- Горьковой Данил.</t>
  </si>
  <si>
    <t>Открытое первенство Губахинского городского округа по лыжным гонкам, посвященное памяти В.И. Каменских</t>
  </si>
  <si>
    <t>25.02 всего участвовало 94 участника
26.02 - 83 участника
По итогу 2-х дней:
1м - Новокшенова Полина, Васём Максим, Калинин Василий, Пескив Анна, Крупина Анастасия, Ефимова Мария, Прокофьева Виктория, 
2м - Иванова Анна, Мартюшова Мария, Титова Софья, Аристова Мария, Бузмаков Виталий, Тягло Андрей, Путин Данил, Востриков Александр, Лалакин Кирилл
3м - Белобородов Андрей, Лузянина Полина, Толмачев Никита, Булатова А., Новокшенова Евгения, Мамзиков Матвей, Лалакин Виталий.</t>
  </si>
  <si>
    <t>Марафон по лыжным гонкам, пробег, посвященный памяти Крылова (38 праздник лыжного спорта) 20 км.</t>
  </si>
  <si>
    <t>Открытое первенство ДЮСШ Кизеловского муниципального района по лыжным гонкам</t>
  </si>
  <si>
    <t xml:space="preserve">1место - Ефимова Мария, Пескив Анна, Востриков Александр, Минигулова Анна, Васёв Максим и Новокшенова Полина.
2 место - Лалакин Кирилл, Губайдуллина Альфия, Крупина Анастасия, Калинин Василий, Попова Анна, Тягло Андрей.
3 место - Лалакин Виталий, Белобородов Андрей
</t>
  </si>
  <si>
    <t>1м - Пескив Анна, Новокшенова Полина, Салтыков Кирилл, Анна Минигулова Анна, Востриков Александр, Лалакин Кирилл
2м - Толмачев Никита, Крупина Анастасия, Калинин Василий, Лалакин Виталий.
3м - Васёв Максим, Титова Софья, Камалетдинов Кирилл.</t>
  </si>
  <si>
    <t>22.03 – 2001-02 г.р.: Крупина А. – 8 м, Новокшенова Е. – 20 м
2003-04 г.р. : Пескив А. – 16 м, Титова С. – 36 м, Калинин В – 7 м, Вострикова А. – 8 м
23.03 – 2001-02 г.р.: Крупина А. – 8 м, Новокшенова Е. – 22 м, Толмачев Н. – 49 м, Рычков П. – 53 м.
2003-04 г.р. : Пескив А. – 9 м, Титова С. – 36 м, Калинин В – 6 м, Вострикова А. – 7 м, Толмачев Н. – 39 м, Рычков П. – 22 м</t>
  </si>
  <si>
    <t>стиль классический: 7 место  - Титова Софья, 13 место - Крупина Анастасия, 17 место - Пескив Анна, Калинин Василий, 19 место - Толмачев Никита
стиль свободный: 9 место - Крупина Анастасия, 13 место - Калинин Василий, 14 место - Пескив Анна, 16 место - Титова Софья, 21 место - Толмачев Никита,</t>
  </si>
  <si>
    <t>стиль свободный:7м - Лалакин Виталий, 8м - Крупина Анастасия, 26м - Горьковой Данил
стиль классический: 9м - Лалакин Виталий, 14м - Крупина Анастасия, 22м - Горьковой Данил</t>
  </si>
  <si>
    <t xml:space="preserve">ДЮСШ организатор 119 участников 
1 место – Савочкин А., Новокшенова П., Путин Д., Минигулова А., Титова С. Крупина А. Лалакин В.
2 место – Титова А., Васев М., Хасанова Е., Толмачев Н. Пескив А., Калинин В. Горьковой Д.
3 место – Салтыков К., Толмачева А. Новокшенова Е. Кузнецова К.
</t>
  </si>
  <si>
    <t xml:space="preserve">1м - Кашников Антон
3м - Давыдова Анастасия
Участие - Лебедев Алексей,  Торопов Данил
</t>
  </si>
  <si>
    <t xml:space="preserve">9-10 лет
1 место - Владимир Сунцов, Мальцева Таисья, 
2 место - Осуховская Екатерина, Ялаев Дамир, Дорожец Дмитрий 
11-12 лет 
1 место - Чашникова Анна, Вадим Тупицин
2 место - Янова Дарья, Васильева Полина
</t>
  </si>
  <si>
    <t>1 место Попова Анна, Попова Анна
2 место  Шипиловских Александра, Шипиловсктх Александра, Дорожевец Дмитрий
3 место  Дорожевец Дмитрий, Чашникова Анна, Камаев Богдан</t>
  </si>
  <si>
    <t>Чемпионат и Первенство Пермского края 
Параллельный слалом-гигант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</si>
</sst>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m/yy;@"/>
    <numFmt numFmtId="178" formatCode="dd/mm/yy;@"/>
    <numFmt numFmtId="179" formatCode="mmm/yyyy"/>
  </numFmts>
  <fonts count="71">
    <font>
      <sz val="10"/>
      <name val="Arial Cyr"/>
      <family val="0"/>
    </font>
    <font>
      <sz val="8"/>
      <name val="Arial Cyr"/>
      <family val="0"/>
    </font>
    <font>
      <sz val="10"/>
      <name val="Times New Roman"/>
      <family val="1"/>
    </font>
    <font>
      <sz val="11"/>
      <name val="Times New Roman"/>
      <family val="1"/>
    </font>
    <font>
      <sz val="8"/>
      <name val="Times New Roman"/>
      <family val="1"/>
    </font>
    <font>
      <sz val="9"/>
      <name val="Times New Roman"/>
      <family val="1"/>
    </font>
    <font>
      <b/>
      <sz val="11"/>
      <name val="Times New Roman"/>
      <family val="1"/>
    </font>
    <font>
      <b/>
      <sz val="8"/>
      <name val="Times New Roman"/>
      <family val="1"/>
    </font>
    <font>
      <b/>
      <sz val="10"/>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36"/>
      <name val="Times New Roman"/>
      <family val="1"/>
    </font>
    <font>
      <sz val="8"/>
      <color indexed="8"/>
      <name val="Times New Roman"/>
      <family val="1"/>
    </font>
    <font>
      <sz val="10"/>
      <color indexed="8"/>
      <name val="Times New Roman"/>
      <family val="1"/>
    </font>
    <font>
      <b/>
      <sz val="11"/>
      <color indexed="8"/>
      <name val="Times New Roman"/>
      <family val="1"/>
    </font>
    <font>
      <sz val="11"/>
      <color indexed="13"/>
      <name val="Times New Roman"/>
      <family val="1"/>
    </font>
    <font>
      <b/>
      <sz val="10"/>
      <color indexed="8"/>
      <name val="Times New Roman"/>
      <family val="1"/>
    </font>
    <font>
      <b/>
      <sz val="8"/>
      <color indexed="8"/>
      <name val="Times New Roman"/>
      <family val="1"/>
    </font>
    <font>
      <b/>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rgb="FF7030A0"/>
      <name val="Times New Roman"/>
      <family val="1"/>
    </font>
    <font>
      <sz val="8"/>
      <color rgb="FF000000"/>
      <name val="Times New Roman"/>
      <family val="1"/>
    </font>
    <font>
      <sz val="10"/>
      <color rgb="FF000000"/>
      <name val="Times New Roman"/>
      <family val="1"/>
    </font>
    <font>
      <b/>
      <sz val="11"/>
      <color rgb="FF000000"/>
      <name val="Times New Roman"/>
      <family val="1"/>
    </font>
    <font>
      <sz val="11"/>
      <color rgb="FFFFFF00"/>
      <name val="Times New Roman"/>
      <family val="1"/>
    </font>
    <font>
      <b/>
      <sz val="10"/>
      <color theme="1"/>
      <name val="Times New Roman"/>
      <family val="1"/>
    </font>
    <font>
      <b/>
      <sz val="8"/>
      <color theme="1"/>
      <name val="Times New Roman"/>
      <family val="1"/>
    </font>
    <font>
      <sz val="11"/>
      <color theme="1"/>
      <name val="Times New Roman"/>
      <family val="1"/>
    </font>
    <font>
      <sz val="8"/>
      <color theme="1"/>
      <name val="Times New Roman"/>
      <family val="1"/>
    </font>
    <font>
      <sz val="10"/>
      <color theme="1"/>
      <name val="Times New Roman"/>
      <family val="1"/>
    </font>
    <font>
      <b/>
      <sz val="11"/>
      <color theme="1"/>
      <name val="Times New Roman"/>
      <family val="1"/>
    </font>
    <font>
      <b/>
      <sz val="8"/>
      <color rgb="FF000000"/>
      <name val="Times New Roman"/>
      <family val="1"/>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0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medium"/>
      <top style="thin"/>
      <bottom style="medium"/>
    </border>
    <border>
      <left style="thin"/>
      <right style="thin"/>
      <top style="thin"/>
      <bottom/>
    </border>
    <border>
      <left style="thin"/>
      <right style="medium"/>
      <top style="medium"/>
      <bottom style="thin"/>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style="thin"/>
      <bottom>
        <color indexed="63"/>
      </bottom>
    </border>
    <border>
      <left style="thin"/>
      <right/>
      <top style="medium"/>
      <bottom style="thin"/>
    </border>
    <border>
      <left/>
      <right/>
      <top style="medium"/>
      <bottom style="thin"/>
    </border>
    <border>
      <left>
        <color indexed="63"/>
      </left>
      <right style="medium"/>
      <top style="medium"/>
      <bottom style="thin"/>
    </border>
    <border>
      <left>
        <color indexed="63"/>
      </left>
      <right style="thin"/>
      <top style="medium"/>
      <bottom style="thin"/>
    </border>
    <border>
      <left style="thin"/>
      <right style="medium"/>
      <top>
        <color indexed="63"/>
      </top>
      <bottom>
        <color indexed="63"/>
      </bottom>
    </border>
    <border>
      <left style="thin"/>
      <right/>
      <top>
        <color indexed="63"/>
      </top>
      <bottom style="thin"/>
    </border>
    <border>
      <left/>
      <right/>
      <top>
        <color indexed="63"/>
      </top>
      <bottom style="thin"/>
    </border>
    <border>
      <left>
        <color indexed="63"/>
      </left>
      <right style="medium"/>
      <top>
        <color indexed="63"/>
      </top>
      <bottom style="thin"/>
    </border>
    <border>
      <left>
        <color indexed="63"/>
      </left>
      <right style="thin"/>
      <top style="medium"/>
      <bottom>
        <color indexed="63"/>
      </bottom>
    </border>
    <border>
      <left style="thin"/>
      <right style="thin"/>
      <top style="medium"/>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79">
    <xf numFmtId="0" fontId="0" fillId="0" borderId="0" xfId="0"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178" fontId="3"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textRotation="90" wrapText="1"/>
    </xf>
    <xf numFmtId="0" fontId="3" fillId="33" borderId="10" xfId="0" applyFont="1" applyFill="1" applyBorder="1" applyAlignment="1">
      <alignment horizontal="center" vertical="top" wrapText="1"/>
    </xf>
    <xf numFmtId="0" fontId="57" fillId="0" borderId="0" xfId="0" applyFont="1" applyAlignment="1">
      <alignment/>
    </xf>
    <xf numFmtId="178" fontId="3" fillId="33" borderId="10" xfId="0" applyNumberFormat="1" applyFont="1" applyFill="1" applyBorder="1" applyAlignment="1">
      <alignment horizontal="center" vertical="top" wrapText="1"/>
    </xf>
    <xf numFmtId="0" fontId="58" fillId="0" borderId="10" xfId="0" applyFont="1" applyBorder="1" applyAlignment="1">
      <alignment horizontal="center" vertical="center" wrapText="1"/>
    </xf>
    <xf numFmtId="0" fontId="3" fillId="33" borderId="0" xfId="0" applyFont="1" applyFill="1" applyAlignment="1">
      <alignment horizontal="center" vertical="center" wrapText="1"/>
    </xf>
    <xf numFmtId="0" fontId="3" fillId="0" borderId="11" xfId="0" applyFont="1" applyBorder="1" applyAlignment="1">
      <alignment vertical="center"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textRotation="90" wrapText="1"/>
    </xf>
    <xf numFmtId="0" fontId="3" fillId="0" borderId="0" xfId="0" applyFont="1" applyAlignment="1">
      <alignment horizontal="center" vertical="center" textRotation="90"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vertical="center" textRotation="90"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5" fillId="33" borderId="10" xfId="0" applyFont="1" applyFill="1" applyBorder="1" applyAlignment="1">
      <alignment horizontal="center" vertical="top" wrapText="1"/>
    </xf>
    <xf numFmtId="0" fontId="3" fillId="0" borderId="17" xfId="0" applyFont="1" applyBorder="1" applyAlignment="1">
      <alignment horizontal="center" vertical="center" wrapText="1"/>
    </xf>
    <xf numFmtId="0" fontId="57"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0" fontId="3" fillId="0" borderId="18" xfId="0" applyFont="1" applyBorder="1" applyAlignment="1">
      <alignment vertical="center" textRotation="90" wrapText="1"/>
    </xf>
    <xf numFmtId="0" fontId="3" fillId="0" borderId="19" xfId="0" applyFont="1" applyBorder="1" applyAlignment="1">
      <alignment vertical="center" textRotation="90" wrapText="1"/>
    </xf>
    <xf numFmtId="0" fontId="59"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3" fillId="33" borderId="14" xfId="0" applyFont="1" applyFill="1" applyBorder="1" applyAlignment="1">
      <alignment horizontal="left" vertical="top" wrapText="1"/>
    </xf>
    <xf numFmtId="0" fontId="3" fillId="33" borderId="16" xfId="0" applyFont="1" applyFill="1" applyBorder="1" applyAlignment="1">
      <alignment horizontal="center" vertical="center" wrapText="1"/>
    </xf>
    <xf numFmtId="178" fontId="3" fillId="33" borderId="16"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3" fillId="33" borderId="20" xfId="0" applyFont="1" applyFill="1" applyBorder="1" applyAlignment="1">
      <alignment horizontal="left" vertical="top" wrapText="1"/>
    </xf>
    <xf numFmtId="0" fontId="60" fillId="33" borderId="17"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textRotation="90" wrapText="1"/>
    </xf>
    <xf numFmtId="0" fontId="6"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1" fillId="33" borderId="22" xfId="0" applyFont="1" applyFill="1" applyBorder="1" applyAlignment="1">
      <alignment horizontal="left" vertical="top" wrapText="1"/>
    </xf>
    <xf numFmtId="0" fontId="3" fillId="33" borderId="22" xfId="0" applyFont="1" applyFill="1" applyBorder="1" applyAlignment="1">
      <alignment horizontal="left" vertical="top" wrapText="1"/>
    </xf>
    <xf numFmtId="0" fontId="62" fillId="34" borderId="10"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19" xfId="0" applyFont="1" applyFill="1" applyBorder="1" applyAlignment="1">
      <alignment horizontal="center" vertical="center" wrapText="1"/>
    </xf>
    <xf numFmtId="0" fontId="62" fillId="34" borderId="21" xfId="0" applyFont="1" applyFill="1" applyBorder="1" applyAlignment="1">
      <alignment horizontal="center" vertical="center" wrapText="1"/>
    </xf>
    <xf numFmtId="0" fontId="3" fillId="0" borderId="18"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63"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0" borderId="24" xfId="0" applyFont="1" applyBorder="1" applyAlignment="1">
      <alignment horizontal="center" vertical="center" textRotation="90" wrapText="1"/>
    </xf>
    <xf numFmtId="0" fontId="4" fillId="33" borderId="18"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 fillId="0" borderId="21" xfId="0" applyFont="1" applyBorder="1" applyAlignment="1">
      <alignment horizontal="center" vertical="center" wrapText="1"/>
    </xf>
    <xf numFmtId="0" fontId="64" fillId="33" borderId="10" xfId="0" applyFont="1" applyFill="1" applyBorder="1" applyAlignment="1">
      <alignment horizontal="center" vertical="center" textRotation="90" wrapText="1"/>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178" fontId="65" fillId="33"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5" fillId="33" borderId="10" xfId="0" applyFont="1" applyFill="1" applyBorder="1" applyAlignment="1">
      <alignment horizontal="left" vertical="top" wrapText="1"/>
    </xf>
    <xf numFmtId="14" fontId="65" fillId="33" borderId="10" xfId="0" applyNumberFormat="1" applyFont="1" applyFill="1" applyBorder="1" applyAlignment="1">
      <alignment horizontal="center" vertical="center" wrapText="1"/>
    </xf>
    <xf numFmtId="0" fontId="62" fillId="33" borderId="21" xfId="0" applyFont="1" applyFill="1" applyBorder="1" applyAlignment="1">
      <alignment horizontal="center" vertical="center" wrapText="1"/>
    </xf>
    <xf numFmtId="178" fontId="3" fillId="33" borderId="17" xfId="0" applyNumberFormat="1" applyFont="1" applyFill="1" applyBorder="1" applyAlignment="1">
      <alignment horizontal="center" vertical="center" wrapText="1"/>
    </xf>
    <xf numFmtId="0" fontId="57" fillId="33" borderId="22" xfId="0" applyFont="1" applyFill="1" applyBorder="1" applyAlignment="1">
      <alignment horizontal="left" vertical="top" wrapText="1"/>
    </xf>
    <xf numFmtId="0" fontId="3" fillId="33" borderId="18" xfId="0" applyFont="1" applyFill="1" applyBorder="1" applyAlignment="1">
      <alignment horizontal="center" vertical="center" wrapText="1"/>
    </xf>
    <xf numFmtId="178" fontId="3" fillId="33" borderId="18" xfId="0" applyNumberFormat="1" applyFont="1" applyFill="1" applyBorder="1" applyAlignment="1">
      <alignment horizontal="center" vertical="center" wrapText="1"/>
    </xf>
    <xf numFmtId="0" fontId="3" fillId="33" borderId="25" xfId="0" applyFont="1" applyFill="1" applyBorder="1" applyAlignment="1">
      <alignment horizontal="left" vertical="top" wrapText="1"/>
    </xf>
    <xf numFmtId="0" fontId="62" fillId="33" borderId="18" xfId="0" applyFont="1" applyFill="1" applyBorder="1" applyAlignment="1">
      <alignment horizontal="center" vertical="center" wrapText="1"/>
    </xf>
    <xf numFmtId="0" fontId="6" fillId="33" borderId="10" xfId="0"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5" fillId="33" borderId="0" xfId="0" applyFont="1" applyFill="1" applyAlignment="1">
      <alignment horizontal="left" wrapText="1"/>
    </xf>
    <xf numFmtId="0" fontId="5" fillId="33" borderId="10" xfId="0" applyFont="1" applyFill="1" applyBorder="1" applyAlignment="1">
      <alignment horizontal="left" wrapText="1"/>
    </xf>
    <xf numFmtId="0" fontId="5" fillId="33" borderId="10" xfId="0" applyFont="1" applyFill="1" applyBorder="1" applyAlignment="1">
      <alignment wrapText="1"/>
    </xf>
    <xf numFmtId="178" fontId="3" fillId="33" borderId="0" xfId="0" applyNumberFormat="1" applyFont="1" applyFill="1" applyAlignment="1">
      <alignment horizontal="center" vertical="center" wrapText="1"/>
    </xf>
    <xf numFmtId="0" fontId="3" fillId="33" borderId="0" xfId="0" applyFont="1" applyFill="1" applyAlignment="1">
      <alignment horizontal="left" vertical="top" wrapText="1"/>
    </xf>
    <xf numFmtId="14" fontId="57" fillId="33" borderId="17" xfId="0" applyNumberFormat="1" applyFont="1" applyFill="1" applyBorder="1" applyAlignment="1">
      <alignment horizontal="center" vertical="center" wrapText="1"/>
    </xf>
    <xf numFmtId="0" fontId="3" fillId="33" borderId="19" xfId="0" applyFont="1" applyFill="1" applyBorder="1" applyAlignment="1">
      <alignment horizontal="left" vertical="top" wrapText="1"/>
    </xf>
    <xf numFmtId="0" fontId="8" fillId="33" borderId="14" xfId="0" applyFont="1" applyFill="1" applyBorder="1" applyAlignment="1">
      <alignment horizontal="left" vertical="top" wrapText="1"/>
    </xf>
    <xf numFmtId="0" fontId="64" fillId="33" borderId="10" xfId="0" applyFont="1" applyFill="1" applyBorder="1" applyAlignment="1">
      <alignment horizontal="center" vertical="center" wrapText="1"/>
    </xf>
    <xf numFmtId="14" fontId="68" fillId="33" borderId="10" xfId="0" applyNumberFormat="1"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10" xfId="0" applyFont="1" applyFill="1" applyBorder="1" applyAlignment="1">
      <alignment horizontal="left" vertical="top" wrapText="1"/>
    </xf>
    <xf numFmtId="0" fontId="3" fillId="0" borderId="26" xfId="0" applyFont="1" applyBorder="1" applyAlignment="1">
      <alignment horizontal="center" vertical="center" textRotation="90" wrapText="1"/>
    </xf>
    <xf numFmtId="0" fontId="3" fillId="33" borderId="27" xfId="0" applyFont="1" applyFill="1" applyBorder="1" applyAlignment="1">
      <alignment horizontal="left" vertical="top" wrapText="1"/>
    </xf>
    <xf numFmtId="0" fontId="61" fillId="33"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14" fontId="61" fillId="33" borderId="10" xfId="0" applyNumberFormat="1" applyFont="1" applyFill="1" applyBorder="1" applyAlignment="1">
      <alignment horizontal="center" vertical="center" wrapText="1"/>
    </xf>
    <xf numFmtId="178" fontId="6" fillId="33" borderId="17"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xf>
    <xf numFmtId="0" fontId="6" fillId="33" borderId="14" xfId="0" applyFont="1" applyFill="1" applyBorder="1" applyAlignment="1">
      <alignment horizontal="left" vertical="top" wrapText="1"/>
    </xf>
    <xf numFmtId="0" fontId="57" fillId="33" borderId="16" xfId="0" applyFont="1" applyFill="1" applyBorder="1" applyAlignment="1">
      <alignment horizontal="center" vertical="center" wrapText="1"/>
    </xf>
    <xf numFmtId="0" fontId="59" fillId="33" borderId="16" xfId="0" applyFont="1" applyFill="1" applyBorder="1" applyAlignment="1">
      <alignment horizontal="center" vertical="center" wrapText="1"/>
    </xf>
    <xf numFmtId="14" fontId="57" fillId="33" borderId="16" xfId="0" applyNumberFormat="1"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178" fontId="3" fillId="33" borderId="19" xfId="0" applyNumberFormat="1" applyFont="1" applyFill="1" applyBorder="1" applyAlignment="1">
      <alignment horizontal="center" vertical="center" wrapText="1"/>
    </xf>
    <xf numFmtId="0" fontId="3" fillId="0" borderId="21" xfId="0" applyFont="1" applyBorder="1" applyAlignment="1">
      <alignment vertical="center" textRotation="90" wrapText="1"/>
    </xf>
    <xf numFmtId="0" fontId="3" fillId="0" borderId="28"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33" borderId="0" xfId="0" applyFont="1" applyFill="1" applyBorder="1" applyAlignment="1">
      <alignment horizontal="center" vertical="center" textRotation="90"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33" borderId="0" xfId="0" applyFont="1" applyFill="1" applyBorder="1" applyAlignment="1">
      <alignment horizontal="center" vertical="center" wrapText="1"/>
    </xf>
    <xf numFmtId="0" fontId="62" fillId="34" borderId="35" xfId="0" applyFont="1" applyFill="1" applyBorder="1" applyAlignment="1">
      <alignment horizontal="center" vertical="center" wrapText="1"/>
    </xf>
    <xf numFmtId="0" fontId="62" fillId="34" borderId="36" xfId="0" applyFont="1" applyFill="1" applyBorder="1" applyAlignment="1">
      <alignment horizontal="center" vertical="center" wrapText="1"/>
    </xf>
    <xf numFmtId="0" fontId="62" fillId="34" borderId="3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70" fillId="0" borderId="0" xfId="0" applyFont="1" applyAlignment="1">
      <alignment horizontal="center" vertical="center" wrapText="1"/>
    </xf>
    <xf numFmtId="0" fontId="70"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2" xfId="0" applyFont="1" applyBorder="1" applyAlignment="1">
      <alignment horizontal="center" vertical="center" wrapText="1"/>
    </xf>
    <xf numFmtId="178" fontId="68" fillId="33" borderId="21" xfId="0" applyNumberFormat="1" applyFont="1" applyFill="1" applyBorder="1" applyAlignment="1">
      <alignment horizontal="center" vertical="center" wrapText="1"/>
    </xf>
    <xf numFmtId="178" fontId="68" fillId="33" borderId="19" xfId="0" applyNumberFormat="1"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5" fillId="0" borderId="21" xfId="0" applyFont="1" applyBorder="1" applyAlignment="1">
      <alignment horizontal="center" vertical="center" textRotation="90" wrapText="1"/>
    </xf>
    <xf numFmtId="0" fontId="65" fillId="0" borderId="18" xfId="0" applyFont="1" applyBorder="1" applyAlignment="1">
      <alignment horizontal="center" vertical="center" textRotation="90" wrapText="1"/>
    </xf>
    <xf numFmtId="0" fontId="65" fillId="0" borderId="19"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68" fillId="0" borderId="21" xfId="0" applyFont="1" applyBorder="1" applyAlignment="1">
      <alignment horizontal="center" vertical="center" wrapText="1"/>
    </xf>
    <xf numFmtId="0" fontId="68" fillId="0" borderId="19"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43"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33" borderId="28" xfId="0" applyFont="1" applyFill="1" applyBorder="1" applyAlignment="1">
      <alignment horizontal="center" vertical="center" textRotation="90" wrapText="1"/>
    </xf>
    <xf numFmtId="0" fontId="3" fillId="33" borderId="11" xfId="0" applyFont="1" applyFill="1" applyBorder="1" applyAlignment="1">
      <alignment horizontal="center" vertical="center" textRotation="90" wrapText="1"/>
    </xf>
    <xf numFmtId="0" fontId="3" fillId="33" borderId="26" xfId="0" applyFont="1" applyFill="1" applyBorder="1" applyAlignment="1">
      <alignment horizontal="center" vertical="center" textRotation="90" wrapText="1"/>
    </xf>
    <xf numFmtId="0" fontId="3" fillId="33" borderId="29" xfId="0" applyFont="1" applyFill="1" applyBorder="1" applyAlignment="1">
      <alignment horizontal="center" vertical="center" textRotation="90" wrapText="1"/>
    </xf>
    <xf numFmtId="0" fontId="3" fillId="33" borderId="23" xfId="0" applyFont="1" applyFill="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6" fillId="33"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A119"/>
  <sheetViews>
    <sheetView tabSelected="1" view="pageBreakPreview" zoomScaleSheetLayoutView="100" workbookViewId="0" topLeftCell="A74">
      <selection activeCell="AU89" sqref="AU89"/>
    </sheetView>
  </sheetViews>
  <sheetFormatPr defaultColWidth="9.00390625" defaultRowHeight="12.75"/>
  <cols>
    <col min="1" max="1" width="2.00390625" style="4" customWidth="1"/>
    <col min="2" max="2" width="3.25390625" style="4" customWidth="1"/>
    <col min="3" max="3" width="3.00390625" style="4" customWidth="1"/>
    <col min="4" max="4" width="40.25390625" style="12" customWidth="1"/>
    <col min="5" max="5" width="9.125" style="33" customWidth="1"/>
    <col min="6" max="6" width="12.875" style="97" customWidth="1"/>
    <col min="7" max="7" width="14.00390625" style="28" customWidth="1"/>
    <col min="8" max="8" width="8.00390625" style="33" customWidth="1"/>
    <col min="9" max="11" width="3.125" style="12" customWidth="1"/>
    <col min="12" max="12" width="53.625" style="98" customWidth="1"/>
    <col min="13" max="13" width="18.375" style="4" hidden="1" customWidth="1"/>
    <col min="14" max="37" width="4.25390625" style="4" hidden="1" customWidth="1"/>
    <col min="38" max="41" width="5.625" style="4" hidden="1" customWidth="1"/>
    <col min="42" max="42" width="4.25390625" style="4" hidden="1" customWidth="1"/>
    <col min="43" max="44" width="5.125" style="4" hidden="1" customWidth="1"/>
    <col min="45" max="46" width="5.125" style="4" customWidth="1"/>
    <col min="47" max="47" width="21.75390625" style="4" customWidth="1"/>
    <col min="48" max="48" width="4.25390625" style="4" customWidth="1"/>
    <col min="49" max="49" width="5.25390625" style="4" customWidth="1"/>
    <col min="50" max="52" width="4.25390625" style="4" customWidth="1"/>
    <col min="53" max="53" width="5.00390625" style="4" customWidth="1"/>
    <col min="54" max="60" width="4.25390625" style="4" customWidth="1"/>
    <col min="61" max="61" width="5.25390625" style="4" customWidth="1"/>
    <col min="62" max="72" width="4.25390625" style="4" customWidth="1"/>
    <col min="73" max="73" width="5.25390625" style="4" customWidth="1"/>
    <col min="74" max="75" width="4.25390625" style="4" customWidth="1"/>
    <col min="76" max="79" width="5.75390625" style="4" customWidth="1"/>
    <col min="80" max="16384" width="9.125" style="4" customWidth="1"/>
  </cols>
  <sheetData>
    <row r="1" spans="2:12" ht="20.25">
      <c r="B1" s="144" t="s">
        <v>109</v>
      </c>
      <c r="C1" s="144"/>
      <c r="D1" s="144"/>
      <c r="E1" s="144"/>
      <c r="F1" s="144"/>
      <c r="G1" s="144"/>
      <c r="H1" s="144"/>
      <c r="I1" s="144"/>
      <c r="J1" s="144"/>
      <c r="K1" s="144"/>
      <c r="L1" s="144"/>
    </row>
    <row r="2" spans="2:12" ht="20.25">
      <c r="B2" s="145" t="s">
        <v>13</v>
      </c>
      <c r="C2" s="145"/>
      <c r="D2" s="145"/>
      <c r="E2" s="145"/>
      <c r="F2" s="145"/>
      <c r="G2" s="145"/>
      <c r="H2" s="145"/>
      <c r="I2" s="145"/>
      <c r="J2" s="145"/>
      <c r="K2" s="145"/>
      <c r="L2" s="145"/>
    </row>
    <row r="3" spans="2:27" ht="30" customHeight="1">
      <c r="B3" s="159" t="s">
        <v>14</v>
      </c>
      <c r="C3" s="164" t="s">
        <v>0</v>
      </c>
      <c r="D3" s="154" t="s">
        <v>15</v>
      </c>
      <c r="E3" s="152" t="s">
        <v>39</v>
      </c>
      <c r="F3" s="148" t="s">
        <v>1</v>
      </c>
      <c r="G3" s="150" t="s">
        <v>16</v>
      </c>
      <c r="H3" s="152" t="s">
        <v>17</v>
      </c>
      <c r="I3" s="156" t="s">
        <v>18</v>
      </c>
      <c r="J3" s="157"/>
      <c r="K3" s="158"/>
      <c r="L3" s="154" t="s">
        <v>19</v>
      </c>
      <c r="Y3" s="4" t="s">
        <v>22</v>
      </c>
      <c r="AA3" s="4" t="s">
        <v>9</v>
      </c>
    </row>
    <row r="4" spans="2:27" ht="51.75" customHeight="1">
      <c r="B4" s="161"/>
      <c r="C4" s="165"/>
      <c r="D4" s="155"/>
      <c r="E4" s="153"/>
      <c r="F4" s="149"/>
      <c r="G4" s="151"/>
      <c r="H4" s="153"/>
      <c r="I4" s="76" t="s">
        <v>20</v>
      </c>
      <c r="J4" s="76" t="s">
        <v>21</v>
      </c>
      <c r="K4" s="76" t="s">
        <v>36</v>
      </c>
      <c r="L4" s="155"/>
      <c r="AA4" s="4" t="s">
        <v>3</v>
      </c>
    </row>
    <row r="5" spans="2:12" ht="57" customHeight="1">
      <c r="B5" s="159" t="s">
        <v>2</v>
      </c>
      <c r="C5" s="5">
        <v>1</v>
      </c>
      <c r="D5" s="77" t="s">
        <v>89</v>
      </c>
      <c r="E5" s="78" t="s">
        <v>211</v>
      </c>
      <c r="F5" s="79" t="s">
        <v>53</v>
      </c>
      <c r="G5" s="80" t="s">
        <v>10</v>
      </c>
      <c r="H5" s="78" t="s">
        <v>3</v>
      </c>
      <c r="I5" s="77">
        <v>8</v>
      </c>
      <c r="J5" s="77">
        <v>8</v>
      </c>
      <c r="K5" s="77">
        <v>1</v>
      </c>
      <c r="L5" s="81" t="s">
        <v>252</v>
      </c>
    </row>
    <row r="6" spans="2:12" ht="57" customHeight="1">
      <c r="B6" s="160"/>
      <c r="C6" s="5">
        <v>2</v>
      </c>
      <c r="D6" s="77" t="s">
        <v>198</v>
      </c>
      <c r="E6" s="78" t="s">
        <v>211</v>
      </c>
      <c r="F6" s="79" t="s">
        <v>71</v>
      </c>
      <c r="G6" s="80" t="s">
        <v>11</v>
      </c>
      <c r="H6" s="78" t="s">
        <v>3</v>
      </c>
      <c r="I6" s="77">
        <v>8</v>
      </c>
      <c r="J6" s="77">
        <v>4</v>
      </c>
      <c r="K6" s="77">
        <v>2</v>
      </c>
      <c r="L6" s="81" t="s">
        <v>199</v>
      </c>
    </row>
    <row r="7" spans="2:12" ht="45" customHeight="1">
      <c r="B7" s="160"/>
      <c r="C7" s="5">
        <v>3</v>
      </c>
      <c r="D7" s="77" t="s">
        <v>70</v>
      </c>
      <c r="E7" s="78" t="s">
        <v>211</v>
      </c>
      <c r="F7" s="79" t="s">
        <v>71</v>
      </c>
      <c r="G7" s="80" t="s">
        <v>7</v>
      </c>
      <c r="H7" s="78" t="s">
        <v>3</v>
      </c>
      <c r="I7" s="77">
        <v>5</v>
      </c>
      <c r="J7" s="77">
        <v>4</v>
      </c>
      <c r="K7" s="77">
        <v>2</v>
      </c>
      <c r="L7" s="81" t="s">
        <v>88</v>
      </c>
    </row>
    <row r="8" spans="2:12" ht="44.25" customHeight="1">
      <c r="B8" s="160"/>
      <c r="C8" s="5">
        <v>4</v>
      </c>
      <c r="D8" s="77" t="s">
        <v>81</v>
      </c>
      <c r="E8" s="78" t="s">
        <v>210</v>
      </c>
      <c r="F8" s="82">
        <v>42800</v>
      </c>
      <c r="G8" s="80" t="s">
        <v>6</v>
      </c>
      <c r="H8" s="78" t="s">
        <v>23</v>
      </c>
      <c r="I8" s="77">
        <v>5</v>
      </c>
      <c r="J8" s="77">
        <v>3</v>
      </c>
      <c r="K8" s="77">
        <v>1</v>
      </c>
      <c r="L8" s="81" t="s">
        <v>200</v>
      </c>
    </row>
    <row r="9" spans="2:12" ht="104.25" customHeight="1">
      <c r="B9" s="160"/>
      <c r="C9" s="5">
        <v>5</v>
      </c>
      <c r="D9" s="77" t="s">
        <v>120</v>
      </c>
      <c r="E9" s="78" t="s">
        <v>212</v>
      </c>
      <c r="F9" s="82" t="s">
        <v>121</v>
      </c>
      <c r="G9" s="80" t="s">
        <v>8</v>
      </c>
      <c r="H9" s="78" t="s">
        <v>23</v>
      </c>
      <c r="I9" s="77">
        <v>20</v>
      </c>
      <c r="J9" s="77">
        <v>20</v>
      </c>
      <c r="K9" s="77">
        <v>9</v>
      </c>
      <c r="L9" s="81" t="s">
        <v>122</v>
      </c>
    </row>
    <row r="10" spans="2:12" ht="50.25" customHeight="1">
      <c r="B10" s="160"/>
      <c r="C10" s="5">
        <v>6</v>
      </c>
      <c r="D10" s="77" t="s">
        <v>145</v>
      </c>
      <c r="E10" s="78" t="s">
        <v>213</v>
      </c>
      <c r="F10" s="82" t="s">
        <v>147</v>
      </c>
      <c r="G10" s="80" t="s">
        <v>146</v>
      </c>
      <c r="H10" s="78" t="s">
        <v>3</v>
      </c>
      <c r="I10" s="77">
        <v>7</v>
      </c>
      <c r="J10" s="77">
        <v>7</v>
      </c>
      <c r="K10" s="77">
        <v>3</v>
      </c>
      <c r="L10" s="81" t="s">
        <v>148</v>
      </c>
    </row>
    <row r="11" spans="2:12" ht="42.75" customHeight="1">
      <c r="B11" s="161"/>
      <c r="C11" s="5">
        <v>7</v>
      </c>
      <c r="D11" s="77" t="s">
        <v>151</v>
      </c>
      <c r="E11" s="78" t="s">
        <v>211</v>
      </c>
      <c r="F11" s="82" t="s">
        <v>152</v>
      </c>
      <c r="G11" s="80" t="s">
        <v>10</v>
      </c>
      <c r="H11" s="78" t="s">
        <v>3</v>
      </c>
      <c r="I11" s="77">
        <v>6</v>
      </c>
      <c r="J11" s="77">
        <v>6</v>
      </c>
      <c r="K11" s="77">
        <v>2</v>
      </c>
      <c r="L11" s="81" t="s">
        <v>153</v>
      </c>
    </row>
    <row r="12" spans="2:12" ht="72.75" customHeight="1">
      <c r="B12" s="159" t="s">
        <v>2</v>
      </c>
      <c r="C12" s="52">
        <v>8</v>
      </c>
      <c r="D12" s="104" t="s">
        <v>156</v>
      </c>
      <c r="E12" s="102" t="s">
        <v>215</v>
      </c>
      <c r="F12" s="103" t="s">
        <v>157</v>
      </c>
      <c r="G12" s="67" t="s">
        <v>253</v>
      </c>
      <c r="H12" s="102" t="s">
        <v>5</v>
      </c>
      <c r="I12" s="104">
        <v>6</v>
      </c>
      <c r="J12" s="104">
        <v>3</v>
      </c>
      <c r="K12" s="104">
        <v>1</v>
      </c>
      <c r="L12" s="105" t="s">
        <v>158</v>
      </c>
    </row>
    <row r="13" spans="2:12" ht="28.5" customHeight="1">
      <c r="B13" s="160"/>
      <c r="C13" s="5">
        <v>9</v>
      </c>
      <c r="D13" s="77" t="s">
        <v>164</v>
      </c>
      <c r="E13" s="78" t="s">
        <v>211</v>
      </c>
      <c r="F13" s="82" t="s">
        <v>165</v>
      </c>
      <c r="G13" s="80" t="s">
        <v>8</v>
      </c>
      <c r="H13" s="78" t="s">
        <v>3</v>
      </c>
      <c r="I13" s="77">
        <v>8</v>
      </c>
      <c r="J13" s="77">
        <v>2</v>
      </c>
      <c r="K13" s="77">
        <v>2</v>
      </c>
      <c r="L13" s="81" t="s">
        <v>166</v>
      </c>
    </row>
    <row r="14" spans="2:12" ht="47.25" customHeight="1">
      <c r="B14" s="160"/>
      <c r="C14" s="5">
        <v>10</v>
      </c>
      <c r="D14" s="77" t="s">
        <v>254</v>
      </c>
      <c r="E14" s="78" t="s">
        <v>211</v>
      </c>
      <c r="F14" s="82" t="s">
        <v>201</v>
      </c>
      <c r="G14" s="80" t="s">
        <v>11</v>
      </c>
      <c r="H14" s="78" t="s">
        <v>23</v>
      </c>
      <c r="I14" s="77">
        <v>4</v>
      </c>
      <c r="J14" s="77">
        <v>4</v>
      </c>
      <c r="K14" s="77">
        <v>4</v>
      </c>
      <c r="L14" s="81" t="s">
        <v>167</v>
      </c>
    </row>
    <row r="15" spans="2:12" ht="63" customHeight="1">
      <c r="B15" s="160"/>
      <c r="C15" s="52">
        <v>11</v>
      </c>
      <c r="D15" s="104" t="s">
        <v>202</v>
      </c>
      <c r="E15" s="102" t="s">
        <v>242</v>
      </c>
      <c r="F15" s="103" t="s">
        <v>176</v>
      </c>
      <c r="G15" s="67" t="s">
        <v>175</v>
      </c>
      <c r="H15" s="102" t="s">
        <v>5</v>
      </c>
      <c r="I15" s="104">
        <v>2</v>
      </c>
      <c r="J15" s="104">
        <v>1</v>
      </c>
      <c r="K15" s="104">
        <v>0</v>
      </c>
      <c r="L15" s="105" t="s">
        <v>177</v>
      </c>
    </row>
    <row r="16" spans="2:12" ht="60.75" customHeight="1">
      <c r="B16" s="160"/>
      <c r="C16" s="5">
        <v>12</v>
      </c>
      <c r="D16" s="77" t="s">
        <v>180</v>
      </c>
      <c r="E16" s="78" t="s">
        <v>211</v>
      </c>
      <c r="F16" s="82" t="s">
        <v>182</v>
      </c>
      <c r="G16" s="80" t="s">
        <v>68</v>
      </c>
      <c r="H16" s="78" t="s">
        <v>3</v>
      </c>
      <c r="I16" s="77">
        <v>10</v>
      </c>
      <c r="J16" s="77">
        <v>8</v>
      </c>
      <c r="K16" s="77">
        <v>3</v>
      </c>
      <c r="L16" s="81" t="s">
        <v>181</v>
      </c>
    </row>
    <row r="17" spans="2:12" ht="28.5" customHeight="1">
      <c r="B17" s="160"/>
      <c r="C17" s="5">
        <v>13</v>
      </c>
      <c r="D17" s="77" t="s">
        <v>214</v>
      </c>
      <c r="E17" s="78" t="s">
        <v>210</v>
      </c>
      <c r="F17" s="82" t="s">
        <v>174</v>
      </c>
      <c r="G17" s="80" t="s">
        <v>7</v>
      </c>
      <c r="H17" s="78" t="s">
        <v>3</v>
      </c>
      <c r="I17" s="77">
        <v>4</v>
      </c>
      <c r="J17" s="77">
        <v>2</v>
      </c>
      <c r="K17" s="77">
        <v>2</v>
      </c>
      <c r="L17" s="81" t="s">
        <v>244</v>
      </c>
    </row>
    <row r="18" spans="2:12" ht="33.75" customHeight="1" thickBot="1">
      <c r="B18" s="161"/>
      <c r="C18" s="5">
        <v>14</v>
      </c>
      <c r="D18" s="77" t="s">
        <v>255</v>
      </c>
      <c r="E18" s="78" t="s">
        <v>211</v>
      </c>
      <c r="F18" s="82">
        <v>43099</v>
      </c>
      <c r="G18" s="80" t="s">
        <v>8</v>
      </c>
      <c r="H18" s="78" t="s">
        <v>3</v>
      </c>
      <c r="I18" s="77"/>
      <c r="J18" s="77"/>
      <c r="K18" s="77"/>
      <c r="L18" s="81" t="s">
        <v>243</v>
      </c>
    </row>
    <row r="19" spans="2:12" ht="13.5" customHeight="1" hidden="1" thickBot="1">
      <c r="B19" s="51"/>
      <c r="C19" s="62" t="s">
        <v>25</v>
      </c>
      <c r="D19" s="83"/>
      <c r="E19" s="83"/>
      <c r="F19" s="83"/>
      <c r="G19" s="83"/>
      <c r="H19" s="83"/>
      <c r="I19" s="83"/>
      <c r="J19" s="83"/>
      <c r="K19" s="83"/>
      <c r="L19" s="83"/>
    </row>
    <row r="20" spans="2:27" ht="91.5" customHeight="1">
      <c r="B20" s="121" t="s">
        <v>24</v>
      </c>
      <c r="C20" s="30">
        <v>1</v>
      </c>
      <c r="D20" s="39" t="s">
        <v>49</v>
      </c>
      <c r="E20" s="36" t="s">
        <v>219</v>
      </c>
      <c r="F20" s="84" t="s">
        <v>203</v>
      </c>
      <c r="G20" s="40" t="s">
        <v>6</v>
      </c>
      <c r="H20" s="41" t="s">
        <v>23</v>
      </c>
      <c r="I20" s="38">
        <v>2</v>
      </c>
      <c r="J20" s="38">
        <v>0</v>
      </c>
      <c r="K20" s="38">
        <v>0</v>
      </c>
      <c r="L20" s="85" t="s">
        <v>50</v>
      </c>
      <c r="AA20" s="4" t="s">
        <v>23</v>
      </c>
    </row>
    <row r="21" spans="2:12" ht="147.75" customHeight="1">
      <c r="B21" s="122"/>
      <c r="C21" s="5">
        <v>2</v>
      </c>
      <c r="D21" s="26" t="s">
        <v>90</v>
      </c>
      <c r="E21" s="25" t="s">
        <v>220</v>
      </c>
      <c r="F21" s="6" t="s">
        <v>91</v>
      </c>
      <c r="G21" s="1" t="s">
        <v>38</v>
      </c>
      <c r="H21" s="25" t="s">
        <v>23</v>
      </c>
      <c r="I21" s="26">
        <v>3</v>
      </c>
      <c r="J21" s="26">
        <v>0</v>
      </c>
      <c r="K21" s="26">
        <v>0</v>
      </c>
      <c r="L21" s="42" t="s">
        <v>54</v>
      </c>
    </row>
    <row r="22" spans="2:12" ht="150" customHeight="1">
      <c r="B22" s="122"/>
      <c r="C22" s="5">
        <v>3</v>
      </c>
      <c r="D22" s="26" t="s">
        <v>61</v>
      </c>
      <c r="E22" s="25" t="s">
        <v>221</v>
      </c>
      <c r="F22" s="6" t="s">
        <v>62</v>
      </c>
      <c r="G22" s="1" t="s">
        <v>8</v>
      </c>
      <c r="H22" s="25" t="s">
        <v>9</v>
      </c>
      <c r="I22" s="26">
        <v>51</v>
      </c>
      <c r="J22" s="26">
        <v>16</v>
      </c>
      <c r="K22" s="26">
        <v>5</v>
      </c>
      <c r="L22" s="42" t="s">
        <v>256</v>
      </c>
    </row>
    <row r="23" spans="2:12" ht="78.75" customHeight="1">
      <c r="B23" s="123"/>
      <c r="C23" s="52">
        <v>4</v>
      </c>
      <c r="D23" s="90" t="s">
        <v>63</v>
      </c>
      <c r="E23" s="53" t="s">
        <v>222</v>
      </c>
      <c r="F23" s="91" t="s">
        <v>65</v>
      </c>
      <c r="G23" s="54" t="s">
        <v>64</v>
      </c>
      <c r="H23" s="53" t="s">
        <v>5</v>
      </c>
      <c r="I23" s="90">
        <v>3</v>
      </c>
      <c r="J23" s="90">
        <v>4</v>
      </c>
      <c r="K23" s="90">
        <v>0</v>
      </c>
      <c r="L23" s="101" t="s">
        <v>257</v>
      </c>
    </row>
    <row r="24" spans="2:12" ht="178.5" customHeight="1">
      <c r="B24" s="124" t="s">
        <v>24</v>
      </c>
      <c r="C24" s="5">
        <v>5</v>
      </c>
      <c r="D24" s="26" t="s">
        <v>258</v>
      </c>
      <c r="E24" s="25" t="s">
        <v>211</v>
      </c>
      <c r="F24" s="6" t="s">
        <v>72</v>
      </c>
      <c r="G24" s="1" t="s">
        <v>8</v>
      </c>
      <c r="H24" s="25" t="s">
        <v>3</v>
      </c>
      <c r="I24" s="26">
        <f>22+29</f>
        <v>51</v>
      </c>
      <c r="J24" s="26">
        <v>24</v>
      </c>
      <c r="K24" s="26">
        <v>8</v>
      </c>
      <c r="L24" s="42" t="s">
        <v>259</v>
      </c>
    </row>
    <row r="25" spans="2:12" ht="48.75" customHeight="1">
      <c r="B25" s="122"/>
      <c r="C25" s="5">
        <v>6</v>
      </c>
      <c r="D25" s="26" t="s">
        <v>260</v>
      </c>
      <c r="E25" s="25" t="s">
        <v>223</v>
      </c>
      <c r="F25" s="6">
        <v>42799</v>
      </c>
      <c r="G25" s="1" t="s">
        <v>7</v>
      </c>
      <c r="H25" s="25" t="s">
        <v>23</v>
      </c>
      <c r="I25" s="26">
        <v>2</v>
      </c>
      <c r="J25" s="26">
        <v>2</v>
      </c>
      <c r="K25" s="26">
        <v>1</v>
      </c>
      <c r="L25" s="42" t="s">
        <v>76</v>
      </c>
    </row>
    <row r="26" spans="2:12" ht="91.5" customHeight="1">
      <c r="B26" s="122"/>
      <c r="C26" s="5">
        <v>7</v>
      </c>
      <c r="D26" s="26" t="s">
        <v>261</v>
      </c>
      <c r="E26" s="25" t="s">
        <v>211</v>
      </c>
      <c r="F26" s="6">
        <v>42805</v>
      </c>
      <c r="G26" s="1" t="s">
        <v>68</v>
      </c>
      <c r="H26" s="25" t="s">
        <v>3</v>
      </c>
      <c r="I26" s="26">
        <v>32</v>
      </c>
      <c r="J26" s="26">
        <v>14</v>
      </c>
      <c r="K26" s="26">
        <v>6</v>
      </c>
      <c r="L26" s="42" t="s">
        <v>262</v>
      </c>
    </row>
    <row r="27" spans="2:12" ht="90.75" customHeight="1">
      <c r="B27" s="123"/>
      <c r="C27" s="5">
        <v>8</v>
      </c>
      <c r="D27" s="26" t="s">
        <v>83</v>
      </c>
      <c r="E27" s="25" t="s">
        <v>211</v>
      </c>
      <c r="F27" s="6">
        <v>42813</v>
      </c>
      <c r="G27" s="1" t="s">
        <v>85</v>
      </c>
      <c r="H27" s="25" t="s">
        <v>3</v>
      </c>
      <c r="I27" s="26">
        <v>28</v>
      </c>
      <c r="J27" s="26">
        <v>13</v>
      </c>
      <c r="K27" s="26">
        <v>6</v>
      </c>
      <c r="L27" s="42" t="s">
        <v>263</v>
      </c>
    </row>
    <row r="28" spans="2:12" ht="135" customHeight="1" thickBot="1">
      <c r="B28" s="167" t="s">
        <v>24</v>
      </c>
      <c r="C28" s="75">
        <v>9</v>
      </c>
      <c r="D28" s="43" t="s">
        <v>92</v>
      </c>
      <c r="E28" s="25" t="s">
        <v>224</v>
      </c>
      <c r="F28" s="44" t="s">
        <v>84</v>
      </c>
      <c r="G28" s="45" t="s">
        <v>85</v>
      </c>
      <c r="H28" s="37" t="s">
        <v>23</v>
      </c>
      <c r="I28" s="43">
        <v>8</v>
      </c>
      <c r="J28" s="43">
        <v>0</v>
      </c>
      <c r="K28" s="43">
        <v>0</v>
      </c>
      <c r="L28" s="46" t="s">
        <v>264</v>
      </c>
    </row>
    <row r="29" spans="2:12" ht="62.25" customHeight="1">
      <c r="B29" s="168"/>
      <c r="C29" s="5">
        <v>10</v>
      </c>
      <c r="D29" s="86" t="s">
        <v>110</v>
      </c>
      <c r="E29" s="73" t="s">
        <v>225</v>
      </c>
      <c r="F29" s="87" t="s">
        <v>112</v>
      </c>
      <c r="G29" s="74" t="s">
        <v>111</v>
      </c>
      <c r="H29" s="73" t="s">
        <v>5</v>
      </c>
      <c r="I29" s="86">
        <v>1</v>
      </c>
      <c r="J29" s="86"/>
      <c r="K29" s="86"/>
      <c r="L29" s="88" t="s">
        <v>113</v>
      </c>
    </row>
    <row r="30" spans="2:12" ht="61.5" customHeight="1">
      <c r="B30" s="168"/>
      <c r="C30" s="75">
        <v>11</v>
      </c>
      <c r="D30" s="26" t="s">
        <v>114</v>
      </c>
      <c r="E30" s="25" t="s">
        <v>211</v>
      </c>
      <c r="F30" s="6">
        <v>42834</v>
      </c>
      <c r="G30" s="1" t="s">
        <v>8</v>
      </c>
      <c r="H30" s="25" t="s">
        <v>3</v>
      </c>
      <c r="I30" s="26">
        <f>33+21</f>
        <v>54</v>
      </c>
      <c r="J30" s="26">
        <v>22</v>
      </c>
      <c r="K30" s="26">
        <v>7</v>
      </c>
      <c r="L30" s="3" t="s">
        <v>115</v>
      </c>
    </row>
    <row r="31" spans="2:12" ht="30" customHeight="1">
      <c r="B31" s="168"/>
      <c r="C31" s="5">
        <v>12</v>
      </c>
      <c r="D31" s="26" t="s">
        <v>149</v>
      </c>
      <c r="E31" s="25" t="s">
        <v>226</v>
      </c>
      <c r="F31" s="6">
        <v>43001</v>
      </c>
      <c r="G31" s="1" t="s">
        <v>6</v>
      </c>
      <c r="H31" s="25" t="s">
        <v>23</v>
      </c>
      <c r="I31" s="26">
        <v>9</v>
      </c>
      <c r="J31" s="26">
        <v>0</v>
      </c>
      <c r="K31" s="26">
        <v>0</v>
      </c>
      <c r="L31" s="3" t="s">
        <v>150</v>
      </c>
    </row>
    <row r="32" spans="2:12" ht="42.75" customHeight="1">
      <c r="B32" s="168"/>
      <c r="C32" s="75">
        <v>13</v>
      </c>
      <c r="D32" s="26" t="s">
        <v>154</v>
      </c>
      <c r="E32" s="25" t="s">
        <v>227</v>
      </c>
      <c r="F32" s="6">
        <v>43004</v>
      </c>
      <c r="G32" s="1" t="s">
        <v>6</v>
      </c>
      <c r="H32" s="25" t="s">
        <v>23</v>
      </c>
      <c r="I32" s="26">
        <v>2</v>
      </c>
      <c r="J32" s="26">
        <v>2</v>
      </c>
      <c r="K32" s="26">
        <v>0</v>
      </c>
      <c r="L32" s="3" t="s">
        <v>155</v>
      </c>
    </row>
    <row r="33" spans="2:12" ht="30" customHeight="1">
      <c r="B33" s="168"/>
      <c r="C33" s="5">
        <v>14</v>
      </c>
      <c r="D33" s="26" t="s">
        <v>172</v>
      </c>
      <c r="E33" s="25" t="s">
        <v>228</v>
      </c>
      <c r="F33" s="6">
        <v>43079</v>
      </c>
      <c r="G33" s="1" t="s">
        <v>8</v>
      </c>
      <c r="H33" s="25" t="s">
        <v>23</v>
      </c>
      <c r="I33" s="26">
        <v>19</v>
      </c>
      <c r="J33" s="26">
        <v>2</v>
      </c>
      <c r="K33" s="26">
        <v>0</v>
      </c>
      <c r="L33" s="3" t="s">
        <v>173</v>
      </c>
    </row>
    <row r="34" spans="2:12" ht="92.25" customHeight="1">
      <c r="B34" s="168"/>
      <c r="C34" s="75">
        <v>15</v>
      </c>
      <c r="D34" s="26" t="s">
        <v>185</v>
      </c>
      <c r="E34" s="25" t="s">
        <v>229</v>
      </c>
      <c r="F34" s="6" t="s">
        <v>186</v>
      </c>
      <c r="G34" s="1" t="s">
        <v>10</v>
      </c>
      <c r="H34" s="25" t="s">
        <v>23</v>
      </c>
      <c r="I34" s="26">
        <v>14</v>
      </c>
      <c r="J34" s="26">
        <v>0</v>
      </c>
      <c r="K34" s="26">
        <v>0</v>
      </c>
      <c r="L34" s="3" t="s">
        <v>265</v>
      </c>
    </row>
    <row r="35" spans="2:12" ht="60" customHeight="1">
      <c r="B35" s="168"/>
      <c r="C35" s="26">
        <v>16</v>
      </c>
      <c r="D35" s="26" t="s">
        <v>209</v>
      </c>
      <c r="E35" s="25" t="s">
        <v>230</v>
      </c>
      <c r="F35" s="6" t="s">
        <v>204</v>
      </c>
      <c r="G35" s="1" t="s">
        <v>6</v>
      </c>
      <c r="H35" s="25" t="s">
        <v>23</v>
      </c>
      <c r="I35" s="26">
        <v>3</v>
      </c>
      <c r="J35" s="26">
        <v>0</v>
      </c>
      <c r="K35" s="26">
        <v>0</v>
      </c>
      <c r="L35" s="3" t="s">
        <v>266</v>
      </c>
    </row>
    <row r="36" spans="2:12" ht="102.75" customHeight="1" thickBot="1">
      <c r="B36" s="72" t="s">
        <v>24</v>
      </c>
      <c r="C36" s="166">
        <v>17</v>
      </c>
      <c r="D36" s="26" t="s">
        <v>241</v>
      </c>
      <c r="E36" s="25" t="s">
        <v>211</v>
      </c>
      <c r="F36" s="6">
        <v>43099</v>
      </c>
      <c r="G36" s="1" t="s">
        <v>8</v>
      </c>
      <c r="H36" s="25" t="s">
        <v>3</v>
      </c>
      <c r="I36" s="26">
        <f>38+20</f>
        <v>58</v>
      </c>
      <c r="J36" s="26">
        <v>18</v>
      </c>
      <c r="K36" s="26">
        <v>7</v>
      </c>
      <c r="L36" s="3" t="s">
        <v>267</v>
      </c>
    </row>
    <row r="37" spans="2:12" ht="13.5" customHeight="1" hidden="1" thickBot="1">
      <c r="B37" s="34"/>
      <c r="C37" s="60" t="s">
        <v>25</v>
      </c>
      <c r="D37" s="89"/>
      <c r="E37" s="89"/>
      <c r="F37" s="89"/>
      <c r="G37" s="89"/>
      <c r="H37" s="89"/>
      <c r="I37" s="89"/>
      <c r="J37" s="89"/>
      <c r="K37" s="89"/>
      <c r="L37" s="89"/>
    </row>
    <row r="38" spans="2:12" ht="46.5" customHeight="1">
      <c r="B38" s="162" t="s">
        <v>12</v>
      </c>
      <c r="C38" s="38">
        <v>1</v>
      </c>
      <c r="D38" s="39" t="s">
        <v>171</v>
      </c>
      <c r="E38" s="36"/>
      <c r="F38" s="99">
        <v>43071</v>
      </c>
      <c r="G38" s="47" t="s">
        <v>6</v>
      </c>
      <c r="H38" s="41" t="s">
        <v>23</v>
      </c>
      <c r="I38" s="38">
        <v>3</v>
      </c>
      <c r="J38" s="38">
        <v>2</v>
      </c>
      <c r="K38" s="38">
        <v>0</v>
      </c>
      <c r="L38" s="58" t="s">
        <v>205</v>
      </c>
    </row>
    <row r="39" spans="2:12" ht="46.5" customHeight="1" thickBot="1">
      <c r="B39" s="163"/>
      <c r="C39" s="43">
        <v>2</v>
      </c>
      <c r="D39" s="43" t="s">
        <v>178</v>
      </c>
      <c r="E39" s="37" t="s">
        <v>231</v>
      </c>
      <c r="F39" s="43" t="s">
        <v>179</v>
      </c>
      <c r="G39" s="43" t="s">
        <v>11</v>
      </c>
      <c r="H39" s="37" t="s">
        <v>23</v>
      </c>
      <c r="I39" s="43">
        <v>4</v>
      </c>
      <c r="J39" s="43">
        <v>2</v>
      </c>
      <c r="K39" s="43">
        <v>1</v>
      </c>
      <c r="L39" s="46" t="s">
        <v>268</v>
      </c>
    </row>
    <row r="40" spans="2:12" ht="13.5" customHeight="1" hidden="1">
      <c r="B40" s="106"/>
      <c r="C40" s="69">
        <v>3</v>
      </c>
      <c r="D40" s="69"/>
      <c r="E40" s="71"/>
      <c r="F40" s="69"/>
      <c r="G40" s="69"/>
      <c r="H40" s="71"/>
      <c r="I40" s="69"/>
      <c r="J40" s="69"/>
      <c r="K40" s="69"/>
      <c r="L40" s="107"/>
    </row>
    <row r="41" spans="2:12" ht="13.5" customHeight="1" hidden="1">
      <c r="B41" s="65"/>
      <c r="C41" s="26">
        <v>4</v>
      </c>
      <c r="D41" s="26"/>
      <c r="E41" s="25"/>
      <c r="F41" s="26"/>
      <c r="G41" s="26"/>
      <c r="H41" s="25"/>
      <c r="I41" s="26"/>
      <c r="J41" s="26"/>
      <c r="K41" s="26"/>
      <c r="L41" s="42"/>
    </row>
    <row r="42" spans="2:12" ht="13.5" customHeight="1" hidden="1" thickBot="1">
      <c r="B42" s="66"/>
      <c r="C42" s="43">
        <v>5</v>
      </c>
      <c r="D42" s="43"/>
      <c r="E42" s="37"/>
      <c r="F42" s="44"/>
      <c r="G42" s="45"/>
      <c r="H42" s="37"/>
      <c r="I42" s="43"/>
      <c r="J42" s="43"/>
      <c r="K42" s="43"/>
      <c r="L42" s="46"/>
    </row>
    <row r="43" spans="2:12" ht="13.5" customHeight="1" hidden="1" thickBot="1">
      <c r="B43" s="34"/>
      <c r="C43" s="60" t="s">
        <v>25</v>
      </c>
      <c r="D43" s="89"/>
      <c r="E43" s="89"/>
      <c r="F43" s="89"/>
      <c r="G43" s="89"/>
      <c r="H43" s="89"/>
      <c r="I43" s="89"/>
      <c r="J43" s="89"/>
      <c r="K43" s="89"/>
      <c r="L43" s="89"/>
    </row>
    <row r="44" spans="2:12" ht="56.25" customHeight="1">
      <c r="B44" s="169" t="s">
        <v>26</v>
      </c>
      <c r="C44" s="38">
        <v>1</v>
      </c>
      <c r="D44" s="56" t="s">
        <v>58</v>
      </c>
      <c r="E44" s="55" t="s">
        <v>232</v>
      </c>
      <c r="F44" s="111" t="s">
        <v>55</v>
      </c>
      <c r="G44" s="112" t="s">
        <v>56</v>
      </c>
      <c r="H44" s="55" t="s">
        <v>5</v>
      </c>
      <c r="I44" s="56">
        <v>3</v>
      </c>
      <c r="J44" s="56">
        <v>2</v>
      </c>
      <c r="K44" s="56">
        <v>0</v>
      </c>
      <c r="L44" s="57" t="s">
        <v>57</v>
      </c>
    </row>
    <row r="45" spans="2:12" ht="74.25" customHeight="1">
      <c r="B45" s="170"/>
      <c r="C45" s="26">
        <v>2</v>
      </c>
      <c r="D45" s="31" t="s">
        <v>93</v>
      </c>
      <c r="E45" s="32" t="s">
        <v>233</v>
      </c>
      <c r="F45" s="31" t="s">
        <v>95</v>
      </c>
      <c r="G45" s="1" t="s">
        <v>6</v>
      </c>
      <c r="H45" s="25" t="s">
        <v>23</v>
      </c>
      <c r="I45" s="26">
        <v>3</v>
      </c>
      <c r="J45" s="26">
        <v>9</v>
      </c>
      <c r="K45" s="26">
        <v>7</v>
      </c>
      <c r="L45" s="42" t="s">
        <v>66</v>
      </c>
    </row>
    <row r="46" spans="2:12" ht="44.25" customHeight="1">
      <c r="B46" s="170"/>
      <c r="C46" s="26">
        <v>3</v>
      </c>
      <c r="D46" s="31" t="s">
        <v>96</v>
      </c>
      <c r="E46" s="32" t="s">
        <v>233</v>
      </c>
      <c r="F46" s="68">
        <v>42809</v>
      </c>
      <c r="G46" s="1" t="s">
        <v>6</v>
      </c>
      <c r="H46" s="25" t="s">
        <v>23</v>
      </c>
      <c r="I46" s="26">
        <v>3</v>
      </c>
      <c r="J46" s="26">
        <v>5</v>
      </c>
      <c r="K46" s="26">
        <v>0</v>
      </c>
      <c r="L46" s="42" t="s">
        <v>97</v>
      </c>
    </row>
    <row r="47" spans="2:12" ht="78" customHeight="1">
      <c r="B47" s="170"/>
      <c r="C47" s="26">
        <v>4</v>
      </c>
      <c r="D47" s="31" t="s">
        <v>98</v>
      </c>
      <c r="E47" s="32" t="s">
        <v>234</v>
      </c>
      <c r="F47" s="68" t="s">
        <v>94</v>
      </c>
      <c r="G47" s="1" t="s">
        <v>6</v>
      </c>
      <c r="H47" s="25" t="s">
        <v>5</v>
      </c>
      <c r="I47" s="26">
        <v>8</v>
      </c>
      <c r="J47" s="26">
        <v>2</v>
      </c>
      <c r="K47" s="26">
        <v>1</v>
      </c>
      <c r="L47" s="42" t="s">
        <v>99</v>
      </c>
    </row>
    <row r="48" spans="2:12" ht="74.25" customHeight="1">
      <c r="B48" s="171"/>
      <c r="C48" s="26">
        <v>5</v>
      </c>
      <c r="D48" s="31" t="s">
        <v>118</v>
      </c>
      <c r="E48" s="32" t="s">
        <v>211</v>
      </c>
      <c r="F48" s="68">
        <v>42832</v>
      </c>
      <c r="G48" s="1" t="s">
        <v>7</v>
      </c>
      <c r="H48" s="25" t="s">
        <v>3</v>
      </c>
      <c r="I48" s="26">
        <v>26</v>
      </c>
      <c r="J48" s="26">
        <v>12</v>
      </c>
      <c r="K48" s="26">
        <v>6</v>
      </c>
      <c r="L48" s="42" t="s">
        <v>119</v>
      </c>
    </row>
    <row r="49" spans="2:12" ht="45.75" customHeight="1">
      <c r="B49" s="172" t="s">
        <v>26</v>
      </c>
      <c r="C49" s="26">
        <v>6</v>
      </c>
      <c r="D49" s="31" t="s">
        <v>137</v>
      </c>
      <c r="E49" s="32" t="s">
        <v>211</v>
      </c>
      <c r="F49" s="68">
        <v>42848</v>
      </c>
      <c r="G49" s="1" t="s">
        <v>8</v>
      </c>
      <c r="H49" s="25" t="s">
        <v>9</v>
      </c>
      <c r="I49" s="26">
        <v>45</v>
      </c>
      <c r="J49" s="26">
        <v>20</v>
      </c>
      <c r="K49" s="26">
        <v>9</v>
      </c>
      <c r="L49" s="42" t="s">
        <v>138</v>
      </c>
    </row>
    <row r="50" spans="2:12" ht="40.5" customHeight="1" thickBot="1">
      <c r="B50" s="170"/>
      <c r="C50" s="90">
        <v>7</v>
      </c>
      <c r="D50" s="90" t="s">
        <v>139</v>
      </c>
      <c r="E50" s="109" t="s">
        <v>236</v>
      </c>
      <c r="F50" s="110" t="s">
        <v>140</v>
      </c>
      <c r="G50" s="54" t="s">
        <v>253</v>
      </c>
      <c r="H50" s="53" t="s">
        <v>5</v>
      </c>
      <c r="I50" s="90">
        <v>4</v>
      </c>
      <c r="J50" s="90">
        <v>0</v>
      </c>
      <c r="K50" s="90">
        <v>0</v>
      </c>
      <c r="L50" s="113" t="s">
        <v>141</v>
      </c>
    </row>
    <row r="51" spans="2:12" ht="59.25" customHeight="1">
      <c r="B51" s="170"/>
      <c r="C51" s="90">
        <v>8</v>
      </c>
      <c r="D51" s="108" t="s">
        <v>58</v>
      </c>
      <c r="E51" s="55" t="s">
        <v>235</v>
      </c>
      <c r="F51" s="110" t="s">
        <v>123</v>
      </c>
      <c r="G51" s="54" t="s">
        <v>124</v>
      </c>
      <c r="H51" s="53" t="s">
        <v>5</v>
      </c>
      <c r="I51" s="90">
        <v>1</v>
      </c>
      <c r="J51" s="90">
        <v>0</v>
      </c>
      <c r="K51" s="90">
        <v>0</v>
      </c>
      <c r="L51" s="113" t="s">
        <v>125</v>
      </c>
    </row>
    <row r="52" spans="2:12" ht="106.5" customHeight="1">
      <c r="B52" s="170"/>
      <c r="C52" s="26">
        <v>9</v>
      </c>
      <c r="D52" s="31" t="s">
        <v>143</v>
      </c>
      <c r="E52" s="32" t="s">
        <v>211</v>
      </c>
      <c r="F52" s="68">
        <v>42914</v>
      </c>
      <c r="G52" s="1" t="s">
        <v>144</v>
      </c>
      <c r="H52" s="25" t="s">
        <v>3</v>
      </c>
      <c r="I52" s="26">
        <v>20</v>
      </c>
      <c r="J52" s="26">
        <v>10</v>
      </c>
      <c r="K52" s="26">
        <v>5</v>
      </c>
      <c r="L52" s="42" t="s">
        <v>269</v>
      </c>
    </row>
    <row r="53" spans="2:12" ht="59.25" customHeight="1">
      <c r="B53" s="170"/>
      <c r="C53" s="26">
        <v>10</v>
      </c>
      <c r="D53" s="31" t="s">
        <v>162</v>
      </c>
      <c r="E53" s="32" t="s">
        <v>211</v>
      </c>
      <c r="F53" s="68" t="s">
        <v>161</v>
      </c>
      <c r="G53" s="1" t="s">
        <v>7</v>
      </c>
      <c r="H53" s="25" t="s">
        <v>3</v>
      </c>
      <c r="I53" s="26">
        <v>21</v>
      </c>
      <c r="J53" s="26">
        <v>4</v>
      </c>
      <c r="K53" s="26">
        <v>3</v>
      </c>
      <c r="L53" s="42" t="s">
        <v>163</v>
      </c>
    </row>
    <row r="54" spans="2:12" ht="75.75" customHeight="1">
      <c r="B54" s="171"/>
      <c r="C54" s="26">
        <v>11</v>
      </c>
      <c r="D54" s="31" t="s">
        <v>170</v>
      </c>
      <c r="E54" s="32" t="s">
        <v>237</v>
      </c>
      <c r="F54" s="68" t="s">
        <v>169</v>
      </c>
      <c r="G54" s="1" t="s">
        <v>6</v>
      </c>
      <c r="H54" s="25" t="s">
        <v>23</v>
      </c>
      <c r="I54" s="26">
        <v>13</v>
      </c>
      <c r="J54" s="26">
        <v>8</v>
      </c>
      <c r="K54" s="26">
        <v>2</v>
      </c>
      <c r="L54" s="42" t="s">
        <v>270</v>
      </c>
    </row>
    <row r="55" spans="2:12" ht="195.75" customHeight="1">
      <c r="B55" s="172" t="s">
        <v>26</v>
      </c>
      <c r="C55" s="26">
        <v>12</v>
      </c>
      <c r="D55" s="31" t="s">
        <v>183</v>
      </c>
      <c r="E55" s="32" t="s">
        <v>211</v>
      </c>
      <c r="F55" s="68">
        <v>43086</v>
      </c>
      <c r="G55" s="1" t="s">
        <v>10</v>
      </c>
      <c r="H55" s="25" t="s">
        <v>3</v>
      </c>
      <c r="I55" s="26">
        <v>44</v>
      </c>
      <c r="J55" s="26">
        <v>45</v>
      </c>
      <c r="K55" s="26">
        <v>24</v>
      </c>
      <c r="L55" s="42" t="s">
        <v>184</v>
      </c>
    </row>
    <row r="56" spans="2:12" ht="119.25" customHeight="1" thickBot="1">
      <c r="B56" s="173"/>
      <c r="C56" s="43">
        <v>13</v>
      </c>
      <c r="D56" s="114" t="s">
        <v>206</v>
      </c>
      <c r="E56" s="115" t="s">
        <v>211</v>
      </c>
      <c r="F56" s="116">
        <v>43097</v>
      </c>
      <c r="G56" s="45" t="s">
        <v>6</v>
      </c>
      <c r="H56" s="37" t="s">
        <v>23</v>
      </c>
      <c r="I56" s="43">
        <v>32</v>
      </c>
      <c r="J56" s="43">
        <v>11</v>
      </c>
      <c r="K56" s="43">
        <v>7</v>
      </c>
      <c r="L56" s="117" t="s">
        <v>207</v>
      </c>
    </row>
    <row r="57" spans="2:12" ht="13.5" customHeight="1" hidden="1">
      <c r="B57" s="35"/>
      <c r="C57" s="61" t="s">
        <v>25</v>
      </c>
      <c r="D57" s="92"/>
      <c r="E57" s="92"/>
      <c r="F57" s="92"/>
      <c r="G57" s="92"/>
      <c r="H57" s="92"/>
      <c r="I57" s="92"/>
      <c r="J57" s="92"/>
      <c r="K57" s="92"/>
      <c r="L57" s="92"/>
    </row>
    <row r="58" spans="2:12" ht="63" customHeight="1" thickBot="1">
      <c r="B58" s="24" t="s">
        <v>30</v>
      </c>
      <c r="C58" s="5"/>
      <c r="D58" s="26" t="s">
        <v>159</v>
      </c>
      <c r="E58" s="25" t="s">
        <v>216</v>
      </c>
      <c r="F58" s="6">
        <v>43037</v>
      </c>
      <c r="G58" s="1" t="s">
        <v>6</v>
      </c>
      <c r="H58" s="25" t="s">
        <v>23</v>
      </c>
      <c r="I58" s="26">
        <v>12</v>
      </c>
      <c r="J58" s="26">
        <v>7</v>
      </c>
      <c r="K58" s="26">
        <v>1</v>
      </c>
      <c r="L58" s="3" t="s">
        <v>160</v>
      </c>
    </row>
    <row r="59" spans="2:12" ht="13.5" customHeight="1" hidden="1" thickBot="1">
      <c r="B59" s="120"/>
      <c r="C59" s="62" t="s">
        <v>25</v>
      </c>
      <c r="D59" s="83"/>
      <c r="E59" s="83"/>
      <c r="F59" s="83"/>
      <c r="G59" s="83"/>
      <c r="H59" s="83"/>
      <c r="I59" s="83"/>
      <c r="J59" s="83"/>
      <c r="K59" s="83"/>
      <c r="L59" s="83"/>
    </row>
    <row r="60" spans="2:12" ht="57.75" customHeight="1">
      <c r="B60" s="121" t="s">
        <v>31</v>
      </c>
      <c r="C60" s="30">
        <v>1</v>
      </c>
      <c r="D60" s="38" t="s">
        <v>271</v>
      </c>
      <c r="E60" s="41" t="s">
        <v>217</v>
      </c>
      <c r="F60" s="84">
        <v>42763</v>
      </c>
      <c r="G60" s="40" t="s">
        <v>8</v>
      </c>
      <c r="H60" s="41" t="s">
        <v>23</v>
      </c>
      <c r="I60" s="38">
        <v>5</v>
      </c>
      <c r="J60" s="38">
        <v>2</v>
      </c>
      <c r="K60" s="38">
        <v>1</v>
      </c>
      <c r="L60" s="58" t="s">
        <v>100</v>
      </c>
    </row>
    <row r="61" spans="2:12" ht="44.25" customHeight="1">
      <c r="B61" s="122"/>
      <c r="C61" s="5">
        <v>2</v>
      </c>
      <c r="D61" s="26" t="s">
        <v>102</v>
      </c>
      <c r="E61" s="25" t="s">
        <v>211</v>
      </c>
      <c r="F61" s="6">
        <v>42776</v>
      </c>
      <c r="G61" s="1" t="s">
        <v>10</v>
      </c>
      <c r="H61" s="25" t="s">
        <v>5</v>
      </c>
      <c r="I61" s="26">
        <v>3</v>
      </c>
      <c r="J61" s="26">
        <v>1</v>
      </c>
      <c r="K61" s="26">
        <v>1</v>
      </c>
      <c r="L61" s="42" t="s">
        <v>103</v>
      </c>
    </row>
    <row r="62" spans="2:12" ht="44.25" customHeight="1">
      <c r="B62" s="122"/>
      <c r="C62" s="5">
        <v>3</v>
      </c>
      <c r="D62" s="26" t="s">
        <v>75</v>
      </c>
      <c r="E62" s="25" t="s">
        <v>211</v>
      </c>
      <c r="F62" s="6">
        <v>42790</v>
      </c>
      <c r="G62" s="1" t="s">
        <v>8</v>
      </c>
      <c r="H62" s="25" t="s">
        <v>23</v>
      </c>
      <c r="I62" s="26">
        <v>3</v>
      </c>
      <c r="J62" s="26">
        <v>1</v>
      </c>
      <c r="K62" s="26">
        <v>0</v>
      </c>
      <c r="L62" s="42" t="s">
        <v>101</v>
      </c>
    </row>
    <row r="63" spans="2:12" ht="44.25" customHeight="1">
      <c r="B63" s="122"/>
      <c r="C63" s="5">
        <v>4</v>
      </c>
      <c r="D63" s="26" t="s">
        <v>77</v>
      </c>
      <c r="E63" s="25" t="s">
        <v>211</v>
      </c>
      <c r="F63" s="6" t="s">
        <v>78</v>
      </c>
      <c r="G63" s="1" t="s">
        <v>79</v>
      </c>
      <c r="H63" s="25" t="s">
        <v>23</v>
      </c>
      <c r="I63" s="26">
        <v>3</v>
      </c>
      <c r="J63" s="26">
        <v>1</v>
      </c>
      <c r="K63" s="26">
        <v>1</v>
      </c>
      <c r="L63" s="42" t="s">
        <v>104</v>
      </c>
    </row>
    <row r="64" spans="2:12" ht="45.75" customHeight="1">
      <c r="B64" s="122"/>
      <c r="C64" s="5">
        <v>5</v>
      </c>
      <c r="D64" s="26" t="s">
        <v>82</v>
      </c>
      <c r="E64" s="33" t="s">
        <v>211</v>
      </c>
      <c r="F64" s="6">
        <v>42812</v>
      </c>
      <c r="G64" s="1" t="s">
        <v>8</v>
      </c>
      <c r="H64" s="25" t="s">
        <v>3</v>
      </c>
      <c r="I64" s="26">
        <v>8</v>
      </c>
      <c r="J64" s="26">
        <v>4</v>
      </c>
      <c r="K64" s="26">
        <v>2</v>
      </c>
      <c r="L64" s="42" t="s">
        <v>105</v>
      </c>
    </row>
    <row r="65" spans="2:12" ht="46.5" customHeight="1" thickBot="1">
      <c r="B65" s="174"/>
      <c r="C65" s="23">
        <v>6</v>
      </c>
      <c r="D65" s="43" t="s">
        <v>87</v>
      </c>
      <c r="E65" s="25" t="s">
        <v>218</v>
      </c>
      <c r="F65" s="44">
        <v>42825</v>
      </c>
      <c r="G65" s="45" t="s">
        <v>8</v>
      </c>
      <c r="H65" s="37" t="s">
        <v>23</v>
      </c>
      <c r="I65" s="43">
        <v>5</v>
      </c>
      <c r="J65" s="43">
        <v>4</v>
      </c>
      <c r="K65" s="43">
        <v>1</v>
      </c>
      <c r="L65" s="46" t="s">
        <v>106</v>
      </c>
    </row>
    <row r="66" spans="2:12" ht="13.5" customHeight="1" hidden="1">
      <c r="B66" s="63"/>
      <c r="C66" s="118">
        <v>4</v>
      </c>
      <c r="D66" s="69"/>
      <c r="E66" s="71"/>
      <c r="F66" s="119"/>
      <c r="G66" s="70"/>
      <c r="H66" s="71"/>
      <c r="I66" s="69"/>
      <c r="J66" s="69"/>
      <c r="K66" s="69"/>
      <c r="L66" s="100"/>
    </row>
    <row r="67" spans="2:12" ht="13.5" customHeight="1" hidden="1">
      <c r="B67" s="35"/>
      <c r="C67" s="59" t="s">
        <v>25</v>
      </c>
      <c r="D67" s="93"/>
      <c r="E67" s="93"/>
      <c r="F67" s="93"/>
      <c r="G67" s="93"/>
      <c r="H67" s="93"/>
      <c r="I67" s="93"/>
      <c r="J67" s="93"/>
      <c r="K67" s="93"/>
      <c r="L67" s="93"/>
    </row>
    <row r="68" spans="2:12" ht="227.25" customHeight="1">
      <c r="B68" s="175" t="s">
        <v>28</v>
      </c>
      <c r="C68" s="26">
        <v>1</v>
      </c>
      <c r="D68" s="26" t="s">
        <v>40</v>
      </c>
      <c r="E68" s="25" t="s">
        <v>41</v>
      </c>
      <c r="F68" s="10" t="s">
        <v>86</v>
      </c>
      <c r="G68" s="8" t="s">
        <v>80</v>
      </c>
      <c r="H68" s="26" t="s">
        <v>23</v>
      </c>
      <c r="I68" s="26">
        <v>12</v>
      </c>
      <c r="J68" s="26">
        <v>0</v>
      </c>
      <c r="K68" s="26">
        <v>0</v>
      </c>
      <c r="L68" s="3" t="s">
        <v>107</v>
      </c>
    </row>
    <row r="69" spans="2:13" ht="33" customHeight="1">
      <c r="B69" s="176"/>
      <c r="C69" s="5">
        <v>2</v>
      </c>
      <c r="D69" s="26" t="s">
        <v>116</v>
      </c>
      <c r="E69" s="25" t="s">
        <v>211</v>
      </c>
      <c r="F69" s="10">
        <v>42833</v>
      </c>
      <c r="G69" s="2" t="s">
        <v>8</v>
      </c>
      <c r="H69" s="25" t="s">
        <v>3</v>
      </c>
      <c r="I69" s="26">
        <v>15</v>
      </c>
      <c r="J69" s="26">
        <v>15</v>
      </c>
      <c r="K69" s="26">
        <v>15</v>
      </c>
      <c r="L69" s="94" t="s">
        <v>117</v>
      </c>
      <c r="M69" s="9"/>
    </row>
    <row r="70" spans="2:13" ht="150" customHeight="1">
      <c r="B70" s="176"/>
      <c r="C70" s="5">
        <v>3</v>
      </c>
      <c r="D70" s="26" t="s">
        <v>131</v>
      </c>
      <c r="E70" s="25" t="s">
        <v>239</v>
      </c>
      <c r="F70" s="10" t="s">
        <v>134</v>
      </c>
      <c r="G70" s="2" t="s">
        <v>135</v>
      </c>
      <c r="H70" s="25" t="s">
        <v>23</v>
      </c>
      <c r="I70" s="26">
        <v>15</v>
      </c>
      <c r="J70" s="26"/>
      <c r="K70" s="26"/>
      <c r="L70" s="3" t="s">
        <v>136</v>
      </c>
      <c r="M70" s="9"/>
    </row>
    <row r="71" spans="2:13" ht="30.75" customHeight="1">
      <c r="B71" s="63"/>
      <c r="C71" s="5">
        <v>4</v>
      </c>
      <c r="D71" s="26" t="s">
        <v>132</v>
      </c>
      <c r="E71" s="25" t="s">
        <v>239</v>
      </c>
      <c r="F71" s="10">
        <v>42905</v>
      </c>
      <c r="G71" s="2" t="s">
        <v>10</v>
      </c>
      <c r="H71" s="25" t="s">
        <v>23</v>
      </c>
      <c r="I71" s="26">
        <v>15</v>
      </c>
      <c r="J71" s="26">
        <v>0</v>
      </c>
      <c r="K71" s="26">
        <v>0</v>
      </c>
      <c r="L71" s="3" t="s">
        <v>133</v>
      </c>
      <c r="M71" s="9"/>
    </row>
    <row r="72" spans="2:13" ht="54" customHeight="1">
      <c r="B72" s="63"/>
      <c r="C72" s="5">
        <v>5</v>
      </c>
      <c r="D72" s="26" t="s">
        <v>128</v>
      </c>
      <c r="E72" s="25" t="s">
        <v>211</v>
      </c>
      <c r="F72" s="6">
        <v>42883</v>
      </c>
      <c r="G72" s="1" t="s">
        <v>8</v>
      </c>
      <c r="H72" s="25" t="s">
        <v>3</v>
      </c>
      <c r="I72" s="26">
        <v>60</v>
      </c>
      <c r="J72" s="26">
        <v>30</v>
      </c>
      <c r="K72" s="26">
        <v>10</v>
      </c>
      <c r="L72" s="95" t="s">
        <v>129</v>
      </c>
      <c r="M72" s="9"/>
    </row>
    <row r="73" spans="2:12" ht="58.5" customHeight="1">
      <c r="B73" s="176" t="s">
        <v>28</v>
      </c>
      <c r="C73" s="5">
        <v>6</v>
      </c>
      <c r="D73" s="26" t="s">
        <v>240</v>
      </c>
      <c r="E73" s="25" t="s">
        <v>211</v>
      </c>
      <c r="F73" s="6">
        <v>42901</v>
      </c>
      <c r="G73" s="1" t="s">
        <v>6</v>
      </c>
      <c r="H73" s="25" t="s">
        <v>23</v>
      </c>
      <c r="I73" s="26">
        <v>15</v>
      </c>
      <c r="J73" s="26">
        <v>0</v>
      </c>
      <c r="K73" s="26">
        <v>0</v>
      </c>
      <c r="L73" s="96" t="s">
        <v>130</v>
      </c>
    </row>
    <row r="74" spans="2:12" ht="34.5" customHeight="1">
      <c r="B74" s="177"/>
      <c r="C74" s="5">
        <v>7</v>
      </c>
      <c r="D74" s="26" t="s">
        <v>195</v>
      </c>
      <c r="E74" s="25" t="s">
        <v>211</v>
      </c>
      <c r="F74" s="10">
        <v>43092</v>
      </c>
      <c r="G74" s="2" t="s">
        <v>196</v>
      </c>
      <c r="H74" s="25" t="s">
        <v>3</v>
      </c>
      <c r="I74" s="26">
        <v>11</v>
      </c>
      <c r="J74" s="26">
        <v>1</v>
      </c>
      <c r="K74" s="26">
        <v>0</v>
      </c>
      <c r="L74" s="3" t="s">
        <v>197</v>
      </c>
    </row>
    <row r="75" spans="2:12" ht="13.5" customHeight="1" hidden="1">
      <c r="B75" s="24"/>
      <c r="C75" s="11">
        <v>7</v>
      </c>
      <c r="D75" s="26"/>
      <c r="E75" s="25"/>
      <c r="F75" s="10"/>
      <c r="G75" s="2"/>
      <c r="H75" s="25"/>
      <c r="I75" s="26"/>
      <c r="J75" s="26"/>
      <c r="K75" s="26"/>
      <c r="L75" s="3"/>
    </row>
    <row r="76" spans="2:12" ht="13.5" customHeight="1" hidden="1">
      <c r="B76" s="24"/>
      <c r="C76" s="11">
        <v>8</v>
      </c>
      <c r="D76" s="26"/>
      <c r="E76" s="25"/>
      <c r="F76" s="10"/>
      <c r="G76" s="8"/>
      <c r="H76" s="25"/>
      <c r="I76" s="26"/>
      <c r="J76" s="26"/>
      <c r="K76" s="26"/>
      <c r="L76" s="3"/>
    </row>
    <row r="77" spans="2:12" ht="13.5" customHeight="1" hidden="1">
      <c r="B77" s="24"/>
      <c r="C77" s="11">
        <v>9</v>
      </c>
      <c r="D77" s="26"/>
      <c r="E77" s="25"/>
      <c r="F77" s="10"/>
      <c r="G77" s="8"/>
      <c r="H77" s="25"/>
      <c r="I77" s="26"/>
      <c r="J77" s="26"/>
      <c r="K77" s="26"/>
      <c r="L77" s="3"/>
    </row>
    <row r="78" spans="2:12" ht="13.5" customHeight="1" hidden="1">
      <c r="B78" s="24"/>
      <c r="C78" s="11">
        <v>10</v>
      </c>
      <c r="D78" s="26"/>
      <c r="E78" s="25"/>
      <c r="F78" s="10"/>
      <c r="G78" s="10"/>
      <c r="H78" s="25"/>
      <c r="I78" s="26"/>
      <c r="J78" s="26"/>
      <c r="K78" s="26"/>
      <c r="L78" s="3"/>
    </row>
    <row r="79" spans="2:12" ht="13.5" customHeight="1" hidden="1">
      <c r="B79" s="24"/>
      <c r="C79" s="59" t="s">
        <v>25</v>
      </c>
      <c r="D79" s="93"/>
      <c r="E79" s="93"/>
      <c r="F79" s="93"/>
      <c r="G79" s="93"/>
      <c r="H79" s="93"/>
      <c r="I79" s="93"/>
      <c r="J79" s="93"/>
      <c r="K79" s="93"/>
      <c r="L79" s="93"/>
    </row>
    <row r="80" spans="2:12" s="12" customFormat="1" ht="108.75" customHeight="1">
      <c r="B80" s="51" t="s">
        <v>27</v>
      </c>
      <c r="C80" s="26">
        <v>1</v>
      </c>
      <c r="D80" s="26" t="s">
        <v>42</v>
      </c>
      <c r="E80" s="25" t="s">
        <v>44</v>
      </c>
      <c r="F80" s="10" t="s">
        <v>60</v>
      </c>
      <c r="G80" s="2" t="s">
        <v>59</v>
      </c>
      <c r="H80" s="25" t="s">
        <v>23</v>
      </c>
      <c r="I80" s="8">
        <v>17</v>
      </c>
      <c r="J80" s="8">
        <v>17</v>
      </c>
      <c r="K80" s="8">
        <v>0</v>
      </c>
      <c r="L80" s="3" t="s">
        <v>188</v>
      </c>
    </row>
    <row r="81" spans="2:12" s="12" customFormat="1" ht="134.25" customHeight="1">
      <c r="B81" s="63"/>
      <c r="C81" s="26">
        <v>2</v>
      </c>
      <c r="D81" s="26" t="s">
        <v>43</v>
      </c>
      <c r="E81" s="25" t="s">
        <v>45</v>
      </c>
      <c r="F81" s="6" t="s">
        <v>73</v>
      </c>
      <c r="G81" s="1" t="s">
        <v>46</v>
      </c>
      <c r="H81" s="25" t="s">
        <v>23</v>
      </c>
      <c r="I81" s="8">
        <v>17</v>
      </c>
      <c r="J81" s="8">
        <v>17</v>
      </c>
      <c r="K81" s="8">
        <v>0</v>
      </c>
      <c r="L81" s="3" t="s">
        <v>187</v>
      </c>
    </row>
    <row r="82" spans="2:12" s="12" customFormat="1" ht="48.75" customHeight="1">
      <c r="B82" s="63"/>
      <c r="C82" s="26">
        <v>3</v>
      </c>
      <c r="D82" s="26" t="s">
        <v>47</v>
      </c>
      <c r="E82" s="25" t="s">
        <v>211</v>
      </c>
      <c r="F82" s="6">
        <v>42757</v>
      </c>
      <c r="G82" s="1" t="s">
        <v>11</v>
      </c>
      <c r="H82" s="25" t="s">
        <v>3</v>
      </c>
      <c r="I82" s="26">
        <v>17</v>
      </c>
      <c r="J82" s="26">
        <v>17</v>
      </c>
      <c r="K82" s="26">
        <v>0</v>
      </c>
      <c r="L82" s="48" t="s">
        <v>48</v>
      </c>
    </row>
    <row r="83" spans="2:12" s="12" customFormat="1" ht="73.5" customHeight="1">
      <c r="B83" s="63"/>
      <c r="C83" s="26">
        <v>4</v>
      </c>
      <c r="D83" s="26" t="s">
        <v>51</v>
      </c>
      <c r="E83" s="25" t="s">
        <v>211</v>
      </c>
      <c r="F83" s="6">
        <v>42764</v>
      </c>
      <c r="G83" s="1" t="s">
        <v>11</v>
      </c>
      <c r="H83" s="25" t="s">
        <v>3</v>
      </c>
      <c r="I83" s="26">
        <v>17</v>
      </c>
      <c r="J83" s="26">
        <v>17</v>
      </c>
      <c r="K83" s="26">
        <v>0</v>
      </c>
      <c r="L83" s="3" t="s">
        <v>52</v>
      </c>
    </row>
    <row r="84" spans="2:12" s="12" customFormat="1" ht="44.25" customHeight="1">
      <c r="B84" s="63"/>
      <c r="C84" s="26">
        <v>5</v>
      </c>
      <c r="D84" s="90" t="s">
        <v>246</v>
      </c>
      <c r="E84" s="53"/>
      <c r="F84" s="91" t="s">
        <v>247</v>
      </c>
      <c r="G84" s="54" t="s">
        <v>245</v>
      </c>
      <c r="H84" s="53" t="s">
        <v>5</v>
      </c>
      <c r="I84" s="90">
        <v>3</v>
      </c>
      <c r="J84" s="90">
        <v>0</v>
      </c>
      <c r="K84" s="90">
        <v>0</v>
      </c>
      <c r="L84" s="178" t="s">
        <v>249</v>
      </c>
    </row>
    <row r="85" spans="2:12" s="12" customFormat="1" ht="44.25" customHeight="1">
      <c r="B85" s="63"/>
      <c r="C85" s="26">
        <v>6</v>
      </c>
      <c r="D85" s="90" t="s">
        <v>251</v>
      </c>
      <c r="E85" s="53"/>
      <c r="F85" s="91" t="s">
        <v>248</v>
      </c>
      <c r="G85" s="54" t="s">
        <v>245</v>
      </c>
      <c r="H85" s="53" t="s">
        <v>5</v>
      </c>
      <c r="I85" s="90">
        <v>3</v>
      </c>
      <c r="J85" s="90">
        <v>0</v>
      </c>
      <c r="K85" s="90">
        <v>0</v>
      </c>
      <c r="L85" s="178" t="s">
        <v>250</v>
      </c>
    </row>
    <row r="86" spans="2:12" s="12" customFormat="1" ht="75.75" customHeight="1">
      <c r="B86" s="63"/>
      <c r="C86" s="26">
        <v>7</v>
      </c>
      <c r="D86" s="26" t="s">
        <v>189</v>
      </c>
      <c r="E86" s="25" t="s">
        <v>45</v>
      </c>
      <c r="F86" s="10" t="s">
        <v>192</v>
      </c>
      <c r="G86" s="2" t="s">
        <v>191</v>
      </c>
      <c r="H86" s="25" t="s">
        <v>23</v>
      </c>
      <c r="I86" s="26">
        <v>17</v>
      </c>
      <c r="J86" s="26">
        <v>0</v>
      </c>
      <c r="K86" s="26">
        <v>0</v>
      </c>
      <c r="L86" s="3" t="s">
        <v>190</v>
      </c>
    </row>
    <row r="87" spans="2:12" ht="60" customHeight="1" thickBot="1">
      <c r="B87" s="63"/>
      <c r="C87" s="26">
        <v>8</v>
      </c>
      <c r="D87" s="26" t="s">
        <v>193</v>
      </c>
      <c r="E87" s="25" t="s">
        <v>211</v>
      </c>
      <c r="F87" s="10">
        <v>43092</v>
      </c>
      <c r="G87" s="29" t="s">
        <v>10</v>
      </c>
      <c r="H87" s="25" t="s">
        <v>3</v>
      </c>
      <c r="I87" s="26">
        <v>17</v>
      </c>
      <c r="J87" s="26">
        <v>1</v>
      </c>
      <c r="K87" s="26">
        <v>1</v>
      </c>
      <c r="L87" s="3" t="s">
        <v>194</v>
      </c>
    </row>
    <row r="88" spans="2:12" ht="13.5" customHeight="1" hidden="1" thickBot="1">
      <c r="B88" s="63"/>
      <c r="C88" s="62" t="s">
        <v>25</v>
      </c>
      <c r="D88" s="83"/>
      <c r="E88" s="83"/>
      <c r="F88" s="83"/>
      <c r="G88" s="83"/>
      <c r="H88" s="83"/>
      <c r="I88" s="83"/>
      <c r="J88" s="83"/>
      <c r="K88" s="83"/>
      <c r="L88" s="83"/>
    </row>
    <row r="89" spans="2:12" ht="150.75" customHeight="1">
      <c r="B89" s="121" t="s">
        <v>29</v>
      </c>
      <c r="C89" s="30">
        <v>1</v>
      </c>
      <c r="D89" s="38" t="s">
        <v>67</v>
      </c>
      <c r="E89" s="41" t="s">
        <v>211</v>
      </c>
      <c r="F89" s="84">
        <v>42785</v>
      </c>
      <c r="G89" s="40" t="s">
        <v>68</v>
      </c>
      <c r="H89" s="41" t="s">
        <v>3</v>
      </c>
      <c r="I89" s="38">
        <v>13</v>
      </c>
      <c r="J89" s="38">
        <v>5</v>
      </c>
      <c r="K89" s="38">
        <v>0</v>
      </c>
      <c r="L89" s="58" t="s">
        <v>69</v>
      </c>
    </row>
    <row r="90" spans="2:12" ht="62.25" customHeight="1">
      <c r="B90" s="122"/>
      <c r="C90" s="5">
        <v>2</v>
      </c>
      <c r="D90" s="26" t="s">
        <v>74</v>
      </c>
      <c r="E90" s="25" t="s">
        <v>238</v>
      </c>
      <c r="F90" s="6">
        <v>42791</v>
      </c>
      <c r="G90" s="1" t="s">
        <v>6</v>
      </c>
      <c r="H90" s="25" t="s">
        <v>23</v>
      </c>
      <c r="I90" s="26">
        <v>8</v>
      </c>
      <c r="J90" s="26">
        <v>1</v>
      </c>
      <c r="K90" s="26">
        <v>0</v>
      </c>
      <c r="L90" s="42" t="s">
        <v>108</v>
      </c>
    </row>
    <row r="91" spans="2:12" ht="64.5" customHeight="1">
      <c r="B91" s="122"/>
      <c r="C91" s="5">
        <v>3</v>
      </c>
      <c r="D91" s="26" t="s">
        <v>126</v>
      </c>
      <c r="E91" s="25" t="s">
        <v>211</v>
      </c>
      <c r="F91" s="6">
        <v>42876</v>
      </c>
      <c r="G91" s="1" t="s">
        <v>8</v>
      </c>
      <c r="H91" s="25" t="s">
        <v>3</v>
      </c>
      <c r="I91" s="26">
        <v>40</v>
      </c>
      <c r="J91" s="26">
        <v>9</v>
      </c>
      <c r="K91" s="26">
        <v>7</v>
      </c>
      <c r="L91" s="42" t="s">
        <v>127</v>
      </c>
    </row>
    <row r="92" spans="2:12" ht="30.75" customHeight="1">
      <c r="B92" s="122"/>
      <c r="C92" s="5">
        <v>4</v>
      </c>
      <c r="D92" s="26" t="s">
        <v>168</v>
      </c>
      <c r="E92" s="25" t="s">
        <v>238</v>
      </c>
      <c r="F92" s="6">
        <v>43065</v>
      </c>
      <c r="G92" s="1" t="s">
        <v>6</v>
      </c>
      <c r="H92" s="25" t="s">
        <v>23</v>
      </c>
      <c r="I92" s="26">
        <v>9</v>
      </c>
      <c r="J92" s="26">
        <v>6</v>
      </c>
      <c r="K92" s="26">
        <v>0</v>
      </c>
      <c r="L92" s="42" t="s">
        <v>208</v>
      </c>
    </row>
    <row r="93" spans="2:12" ht="13.5" customHeight="1" hidden="1" thickBot="1">
      <c r="B93" s="64"/>
      <c r="C93" s="23">
        <v>5</v>
      </c>
      <c r="D93" s="43"/>
      <c r="E93" s="37"/>
      <c r="F93" s="44"/>
      <c r="G93" s="45"/>
      <c r="H93" s="37"/>
      <c r="I93" s="43"/>
      <c r="J93" s="43"/>
      <c r="K93" s="43"/>
      <c r="L93" s="46"/>
    </row>
    <row r="94" spans="2:12" ht="12.75" customHeight="1" hidden="1">
      <c r="B94" s="13"/>
      <c r="C94" s="136" t="s">
        <v>25</v>
      </c>
      <c r="D94" s="137"/>
      <c r="E94" s="137"/>
      <c r="F94" s="137"/>
      <c r="G94" s="137"/>
      <c r="H94" s="137"/>
      <c r="I94" s="137"/>
      <c r="J94" s="137"/>
      <c r="K94" s="137"/>
      <c r="L94" s="138"/>
    </row>
    <row r="95" ht="14.25" customHeight="1"/>
    <row r="96" ht="15">
      <c r="I96" s="12">
        <f>SUM(I89:I92)</f>
        <v>70</v>
      </c>
    </row>
    <row r="97" spans="47:79" ht="15.75" thickBot="1">
      <c r="AU97" s="126" t="s">
        <v>142</v>
      </c>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row>
    <row r="98" spans="47:79" ht="15.75" customHeight="1" thickBot="1">
      <c r="AU98" s="139" t="s">
        <v>37</v>
      </c>
      <c r="AV98" s="140"/>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2"/>
      <c r="BY98" s="142"/>
      <c r="BZ98" s="142"/>
      <c r="CA98" s="143"/>
    </row>
    <row r="99" spans="47:75" ht="32.25" customHeight="1">
      <c r="AU99" s="146" t="str">
        <f>H3</f>
        <v>Уровень мероприятия</v>
      </c>
      <c r="AV99" s="127" t="str">
        <f>B5</f>
        <v>бокс</v>
      </c>
      <c r="AW99" s="128"/>
      <c r="AX99" s="128"/>
      <c r="AY99" s="130"/>
      <c r="AZ99" s="127" t="str">
        <f>B20</f>
        <v>Лыжные гонки</v>
      </c>
      <c r="BA99" s="128"/>
      <c r="BB99" s="128"/>
      <c r="BC99" s="130"/>
      <c r="BD99" s="127" t="str">
        <f>B38</f>
        <v>пауэрлифтинг</v>
      </c>
      <c r="BE99" s="128"/>
      <c r="BF99" s="128"/>
      <c r="BG99" s="130"/>
      <c r="BH99" s="127" t="str">
        <f>B44</f>
        <v>Плавание</v>
      </c>
      <c r="BI99" s="128"/>
      <c r="BJ99" s="128"/>
      <c r="BK99" s="130"/>
      <c r="BL99" s="127" t="str">
        <f>B58</f>
        <v>Каратэ</v>
      </c>
      <c r="BM99" s="128"/>
      <c r="BN99" s="128"/>
      <c r="BO99" s="130"/>
      <c r="BP99" s="127" t="str">
        <f>B60</f>
        <v>Горнолыжный спорт</v>
      </c>
      <c r="BQ99" s="128"/>
      <c r="BR99" s="128"/>
      <c r="BS99" s="130"/>
      <c r="BT99" s="127" t="s">
        <v>32</v>
      </c>
      <c r="BU99" s="128"/>
      <c r="BV99" s="128"/>
      <c r="BW99" s="129"/>
    </row>
    <row r="100" spans="47:75" ht="79.5" customHeight="1">
      <c r="AU100" s="147"/>
      <c r="AV100" s="15" t="s">
        <v>35</v>
      </c>
      <c r="AW100" s="7" t="str">
        <f>$I$4</f>
        <v>Всего</v>
      </c>
      <c r="AX100" s="7" t="str">
        <f>$J$4</f>
        <v>призеров </v>
      </c>
      <c r="AY100" s="7" t="str">
        <f>$K$4</f>
        <v>победителей</v>
      </c>
      <c r="AZ100" s="15" t="s">
        <v>35</v>
      </c>
      <c r="BA100" s="7" t="str">
        <f>$I$4</f>
        <v>Всего</v>
      </c>
      <c r="BB100" s="7" t="str">
        <f>$J$4</f>
        <v>призеров </v>
      </c>
      <c r="BC100" s="7" t="str">
        <f>$K$4</f>
        <v>победителей</v>
      </c>
      <c r="BD100" s="15" t="s">
        <v>35</v>
      </c>
      <c r="BE100" s="7" t="str">
        <f>$I$4</f>
        <v>Всего</v>
      </c>
      <c r="BF100" s="7" t="str">
        <f>$J$4</f>
        <v>призеров </v>
      </c>
      <c r="BG100" s="7" t="str">
        <f>$K$4</f>
        <v>победителей</v>
      </c>
      <c r="BH100" s="15" t="s">
        <v>35</v>
      </c>
      <c r="BI100" s="7" t="str">
        <f>$I$4</f>
        <v>Всего</v>
      </c>
      <c r="BJ100" s="7" t="str">
        <f>$J$4</f>
        <v>призеров </v>
      </c>
      <c r="BK100" s="7" t="str">
        <f>$K$4</f>
        <v>победителей</v>
      </c>
      <c r="BL100" s="15" t="s">
        <v>35</v>
      </c>
      <c r="BM100" s="7" t="str">
        <f>$I$4</f>
        <v>Всего</v>
      </c>
      <c r="BN100" s="7" t="str">
        <f>$J$4</f>
        <v>призеров </v>
      </c>
      <c r="BO100" s="7" t="str">
        <f>$K$4</f>
        <v>победителей</v>
      </c>
      <c r="BP100" s="15" t="s">
        <v>35</v>
      </c>
      <c r="BQ100" s="7" t="str">
        <f>$I$4</f>
        <v>Всего</v>
      </c>
      <c r="BR100" s="7" t="str">
        <f>$J$4</f>
        <v>призеров </v>
      </c>
      <c r="BS100" s="7" t="str">
        <f>$K$4</f>
        <v>победителей</v>
      </c>
      <c r="BT100" s="15" t="s">
        <v>35</v>
      </c>
      <c r="BU100" s="7" t="str">
        <f>$I$4</f>
        <v>Всего</v>
      </c>
      <c r="BV100" s="7" t="str">
        <f>$J$4</f>
        <v>призеров </v>
      </c>
      <c r="BW100" s="16" t="str">
        <f>$K$4</f>
        <v>победителей</v>
      </c>
    </row>
    <row r="101" spans="47:75" ht="22.5" customHeight="1">
      <c r="AU101" s="14" t="s">
        <v>9</v>
      </c>
      <c r="AV101" s="5">
        <f aca="true" t="shared" si="0" ref="AV101:AV106">COUNTIF($H$5:$H$19,AU101)</f>
        <v>0</v>
      </c>
      <c r="AW101" s="5">
        <f aca="true" t="shared" si="1" ref="AW101:AW106">SUMIF($H$5:$H$19,AU101,$I$5:$I$19)</f>
        <v>0</v>
      </c>
      <c r="AX101" s="5">
        <f aca="true" t="shared" si="2" ref="AX101:AX106">SUMIF($H$5:$H$19,AU101,$J$5:$J$19)</f>
        <v>0</v>
      </c>
      <c r="AY101" s="5">
        <f aca="true" t="shared" si="3" ref="AY101:AY106">SUMIF($H$5:$H$19,AU101,$K$5:$K$19)</f>
        <v>0</v>
      </c>
      <c r="AZ101" s="5">
        <f aca="true" t="shared" si="4" ref="AZ101:AZ106">COUNTIF($H$20:$H$37,AU101)</f>
        <v>1</v>
      </c>
      <c r="BA101" s="5">
        <f aca="true" t="shared" si="5" ref="BA101:BA106">SUMIF($H$20:$H$37,AU101,$I$20:$I$37)</f>
        <v>51</v>
      </c>
      <c r="BB101" s="5">
        <f aca="true" t="shared" si="6" ref="BB101:BB106">SUMIF($H$20:$H$37,AU101,$J$20:$J$37)</f>
        <v>16</v>
      </c>
      <c r="BC101" s="5">
        <f aca="true" t="shared" si="7" ref="BC101:BC106">SUMIF($H$20:$H$37,AU101,$K$20:$K$37)</f>
        <v>5</v>
      </c>
      <c r="BD101" s="5">
        <f aca="true" t="shared" si="8" ref="BD101:BD106">COUNTIF($H$38:$H$43,AU101)</f>
        <v>0</v>
      </c>
      <c r="BE101" s="5">
        <f aca="true" t="shared" si="9" ref="BE101:BE106">SUMIF($H$38:$H$43,AU101,$I$38:$I$43)</f>
        <v>0</v>
      </c>
      <c r="BF101" s="5">
        <f aca="true" t="shared" si="10" ref="BF101:BF106">SUMIF($H$38:$H$43,AU101,$J$38:$J$43)</f>
        <v>0</v>
      </c>
      <c r="BG101" s="5">
        <f aca="true" t="shared" si="11" ref="BG101:BG106">SUMIF($H$38:$H$43,AU101,$K$38:$K$43)</f>
        <v>0</v>
      </c>
      <c r="BH101" s="5">
        <f aca="true" t="shared" si="12" ref="BH101:BH106">COUNTIF($H$44:$H$57,AU101)</f>
        <v>1</v>
      </c>
      <c r="BI101" s="5">
        <f aca="true" t="shared" si="13" ref="BI101:BI106">SUMIF($H$44:$H$57,AU101,$I$44:$I$57)</f>
        <v>45</v>
      </c>
      <c r="BJ101" s="5">
        <f aca="true" t="shared" si="14" ref="BJ101:BJ106">SUMIF($H$44:$H$57,AU101,$J$44:$J$57)</f>
        <v>20</v>
      </c>
      <c r="BK101" s="5">
        <f aca="true" t="shared" si="15" ref="BK101:BK106">SUMIF($H$44:$H$57,AU101,$K$44:$K$57)</f>
        <v>9</v>
      </c>
      <c r="BL101" s="5">
        <f aca="true" t="shared" si="16" ref="BL101:BL106">COUNTIF($H$58:$H$59,AU101)</f>
        <v>0</v>
      </c>
      <c r="BM101" s="5">
        <f aca="true" t="shared" si="17" ref="BM101:BM106">SUMIF($H$58:$H$59,AU101,$I$58:$I$59)</f>
        <v>0</v>
      </c>
      <c r="BN101" s="5">
        <f aca="true" t="shared" si="18" ref="BN101:BN106">SUMIF($H$58:$H$59,AU101,$J$58:$J$59)</f>
        <v>0</v>
      </c>
      <c r="BO101" s="5">
        <f aca="true" t="shared" si="19" ref="BO101:BO106">SUMIF($H$58:$H$59,AU101,$K$58:$K$59)</f>
        <v>0</v>
      </c>
      <c r="BP101" s="5">
        <f aca="true" t="shared" si="20" ref="BP101:BP106">COUNTIF($H$60:$H$67,AU101)</f>
        <v>0</v>
      </c>
      <c r="BQ101" s="5">
        <f aca="true" t="shared" si="21" ref="BQ101:BQ106">SUMIF($H$60:$H$67,AU101,$I$60:$I$67)</f>
        <v>0</v>
      </c>
      <c r="BR101" s="5">
        <f aca="true" t="shared" si="22" ref="BR101:BR106">SUMIF($H$60:$H$67,AU101,$J$60:$J$67)</f>
        <v>0</v>
      </c>
      <c r="BS101" s="5">
        <f aca="true" t="shared" si="23" ref="BS101:BS106">SUMIF($H$60:$H$67,AU101,$K$60:$K$67)</f>
        <v>0</v>
      </c>
      <c r="BT101" s="5">
        <f aca="true" t="shared" si="24" ref="BT101:BW106">AV101+AZ101+BD101+BH101+BL101+BP101</f>
        <v>2</v>
      </c>
      <c r="BU101" s="5">
        <f t="shared" si="24"/>
        <v>96</v>
      </c>
      <c r="BV101" s="5">
        <f t="shared" si="24"/>
        <v>36</v>
      </c>
      <c r="BW101" s="49">
        <f t="shared" si="24"/>
        <v>14</v>
      </c>
    </row>
    <row r="102" spans="47:75" ht="22.5" customHeight="1">
      <c r="AU102" s="14" t="s">
        <v>3</v>
      </c>
      <c r="AV102" s="5">
        <f t="shared" si="0"/>
        <v>9</v>
      </c>
      <c r="AW102" s="5">
        <f t="shared" si="1"/>
        <v>56</v>
      </c>
      <c r="AX102" s="5">
        <f t="shared" si="2"/>
        <v>41</v>
      </c>
      <c r="AY102" s="5">
        <f t="shared" si="3"/>
        <v>17</v>
      </c>
      <c r="AZ102" s="5">
        <f t="shared" si="4"/>
        <v>5</v>
      </c>
      <c r="BA102" s="5">
        <f t="shared" si="5"/>
        <v>223</v>
      </c>
      <c r="BB102" s="5">
        <f t="shared" si="6"/>
        <v>91</v>
      </c>
      <c r="BC102" s="5">
        <f t="shared" si="7"/>
        <v>34</v>
      </c>
      <c r="BD102" s="5">
        <f t="shared" si="8"/>
        <v>0</v>
      </c>
      <c r="BE102" s="5">
        <f t="shared" si="9"/>
        <v>0</v>
      </c>
      <c r="BF102" s="5">
        <f t="shared" si="10"/>
        <v>0</v>
      </c>
      <c r="BG102" s="5">
        <f t="shared" si="11"/>
        <v>0</v>
      </c>
      <c r="BH102" s="5">
        <f t="shared" si="12"/>
        <v>4</v>
      </c>
      <c r="BI102" s="5">
        <f t="shared" si="13"/>
        <v>111</v>
      </c>
      <c r="BJ102" s="5">
        <f t="shared" si="14"/>
        <v>71</v>
      </c>
      <c r="BK102" s="5">
        <f t="shared" si="15"/>
        <v>38</v>
      </c>
      <c r="BL102" s="5">
        <f t="shared" si="16"/>
        <v>0</v>
      </c>
      <c r="BM102" s="5">
        <f t="shared" si="17"/>
        <v>0</v>
      </c>
      <c r="BN102" s="5">
        <f t="shared" si="18"/>
        <v>0</v>
      </c>
      <c r="BO102" s="5">
        <f t="shared" si="19"/>
        <v>0</v>
      </c>
      <c r="BP102" s="5">
        <f t="shared" si="20"/>
        <v>1</v>
      </c>
      <c r="BQ102" s="5">
        <f t="shared" si="21"/>
        <v>8</v>
      </c>
      <c r="BR102" s="5">
        <f t="shared" si="22"/>
        <v>4</v>
      </c>
      <c r="BS102" s="5">
        <f t="shared" si="23"/>
        <v>2</v>
      </c>
      <c r="BT102" s="5">
        <f t="shared" si="24"/>
        <v>19</v>
      </c>
      <c r="BU102" s="5">
        <f t="shared" si="24"/>
        <v>398</v>
      </c>
      <c r="BV102" s="5">
        <f t="shared" si="24"/>
        <v>207</v>
      </c>
      <c r="BW102" s="49">
        <f t="shared" si="24"/>
        <v>91</v>
      </c>
    </row>
    <row r="103" spans="47:75" ht="22.5" customHeight="1">
      <c r="AU103" s="14" t="s">
        <v>23</v>
      </c>
      <c r="AV103" s="5">
        <f t="shared" si="0"/>
        <v>3</v>
      </c>
      <c r="AW103" s="5">
        <f t="shared" si="1"/>
        <v>29</v>
      </c>
      <c r="AX103" s="5">
        <f t="shared" si="2"/>
        <v>27</v>
      </c>
      <c r="AY103" s="5">
        <f t="shared" si="3"/>
        <v>14</v>
      </c>
      <c r="AZ103" s="5">
        <f t="shared" si="4"/>
        <v>9</v>
      </c>
      <c r="BA103" s="5">
        <f t="shared" si="5"/>
        <v>62</v>
      </c>
      <c r="BB103" s="5">
        <f t="shared" si="6"/>
        <v>6</v>
      </c>
      <c r="BC103" s="5">
        <f t="shared" si="7"/>
        <v>1</v>
      </c>
      <c r="BD103" s="5">
        <f t="shared" si="8"/>
        <v>2</v>
      </c>
      <c r="BE103" s="5">
        <f>SUMIF($H$38:$H$43,AU103,$I$38:$I$43)</f>
        <v>7</v>
      </c>
      <c r="BF103" s="5">
        <f t="shared" si="10"/>
        <v>4</v>
      </c>
      <c r="BG103" s="5">
        <f t="shared" si="11"/>
        <v>1</v>
      </c>
      <c r="BH103" s="5">
        <f t="shared" si="12"/>
        <v>4</v>
      </c>
      <c r="BI103" s="5">
        <f t="shared" si="13"/>
        <v>51</v>
      </c>
      <c r="BJ103" s="5">
        <f t="shared" si="14"/>
        <v>33</v>
      </c>
      <c r="BK103" s="5">
        <f t="shared" si="15"/>
        <v>16</v>
      </c>
      <c r="BL103" s="5">
        <f t="shared" si="16"/>
        <v>1</v>
      </c>
      <c r="BM103" s="5">
        <f t="shared" si="17"/>
        <v>12</v>
      </c>
      <c r="BN103" s="5">
        <f t="shared" si="18"/>
        <v>7</v>
      </c>
      <c r="BO103" s="5">
        <f t="shared" si="19"/>
        <v>1</v>
      </c>
      <c r="BP103" s="5">
        <f t="shared" si="20"/>
        <v>4</v>
      </c>
      <c r="BQ103" s="5">
        <f t="shared" si="21"/>
        <v>16</v>
      </c>
      <c r="BR103" s="5">
        <f t="shared" si="22"/>
        <v>8</v>
      </c>
      <c r="BS103" s="5">
        <f t="shared" si="23"/>
        <v>3</v>
      </c>
      <c r="BT103" s="5">
        <f t="shared" si="24"/>
        <v>23</v>
      </c>
      <c r="BU103" s="5">
        <f t="shared" si="24"/>
        <v>177</v>
      </c>
      <c r="BV103" s="5">
        <f t="shared" si="24"/>
        <v>85</v>
      </c>
      <c r="BW103" s="49">
        <f t="shared" si="24"/>
        <v>36</v>
      </c>
    </row>
    <row r="104" spans="47:75" ht="22.5" customHeight="1">
      <c r="AU104" s="14" t="s">
        <v>4</v>
      </c>
      <c r="AV104" s="5">
        <f t="shared" si="0"/>
        <v>0</v>
      </c>
      <c r="AW104" s="5">
        <f t="shared" si="1"/>
        <v>0</v>
      </c>
      <c r="AX104" s="5">
        <f t="shared" si="2"/>
        <v>0</v>
      </c>
      <c r="AY104" s="5">
        <f t="shared" si="3"/>
        <v>0</v>
      </c>
      <c r="AZ104" s="5">
        <f t="shared" si="4"/>
        <v>0</v>
      </c>
      <c r="BA104" s="5">
        <f t="shared" si="5"/>
        <v>0</v>
      </c>
      <c r="BB104" s="5">
        <f t="shared" si="6"/>
        <v>0</v>
      </c>
      <c r="BC104" s="5">
        <f t="shared" si="7"/>
        <v>0</v>
      </c>
      <c r="BD104" s="5">
        <f t="shared" si="8"/>
        <v>0</v>
      </c>
      <c r="BE104" s="5">
        <f t="shared" si="9"/>
        <v>0</v>
      </c>
      <c r="BF104" s="5">
        <f t="shared" si="10"/>
        <v>0</v>
      </c>
      <c r="BG104" s="5">
        <f t="shared" si="11"/>
        <v>0</v>
      </c>
      <c r="BH104" s="5">
        <f t="shared" si="12"/>
        <v>0</v>
      </c>
      <c r="BI104" s="5">
        <f t="shared" si="13"/>
        <v>0</v>
      </c>
      <c r="BJ104" s="5">
        <f t="shared" si="14"/>
        <v>0</v>
      </c>
      <c r="BK104" s="5">
        <f t="shared" si="15"/>
        <v>0</v>
      </c>
      <c r="BL104" s="5">
        <f t="shared" si="16"/>
        <v>0</v>
      </c>
      <c r="BM104" s="5">
        <f t="shared" si="17"/>
        <v>0</v>
      </c>
      <c r="BN104" s="5">
        <f t="shared" si="18"/>
        <v>0</v>
      </c>
      <c r="BO104" s="5">
        <f t="shared" si="19"/>
        <v>0</v>
      </c>
      <c r="BP104" s="5">
        <f t="shared" si="20"/>
        <v>0</v>
      </c>
      <c r="BQ104" s="5">
        <f t="shared" si="21"/>
        <v>0</v>
      </c>
      <c r="BR104" s="5">
        <f t="shared" si="22"/>
        <v>0</v>
      </c>
      <c r="BS104" s="5">
        <f t="shared" si="23"/>
        <v>0</v>
      </c>
      <c r="BT104" s="5">
        <f t="shared" si="24"/>
        <v>0</v>
      </c>
      <c r="BU104" s="5">
        <f t="shared" si="24"/>
        <v>0</v>
      </c>
      <c r="BV104" s="5">
        <f t="shared" si="24"/>
        <v>0</v>
      </c>
      <c r="BW104" s="49">
        <f t="shared" si="24"/>
        <v>0</v>
      </c>
    </row>
    <row r="105" spans="47:75" ht="22.5" customHeight="1">
      <c r="AU105" s="14" t="s">
        <v>5</v>
      </c>
      <c r="AV105" s="5">
        <f t="shared" si="0"/>
        <v>2</v>
      </c>
      <c r="AW105" s="5">
        <f t="shared" si="1"/>
        <v>8</v>
      </c>
      <c r="AX105" s="5">
        <f t="shared" si="2"/>
        <v>4</v>
      </c>
      <c r="AY105" s="5">
        <f t="shared" si="3"/>
        <v>1</v>
      </c>
      <c r="AZ105" s="5">
        <f t="shared" si="4"/>
        <v>2</v>
      </c>
      <c r="BA105" s="5">
        <f t="shared" si="5"/>
        <v>4</v>
      </c>
      <c r="BB105" s="5">
        <f t="shared" si="6"/>
        <v>4</v>
      </c>
      <c r="BC105" s="5">
        <f t="shared" si="7"/>
        <v>0</v>
      </c>
      <c r="BD105" s="5">
        <f t="shared" si="8"/>
        <v>0</v>
      </c>
      <c r="BE105" s="5">
        <f t="shared" si="9"/>
        <v>0</v>
      </c>
      <c r="BF105" s="5">
        <f t="shared" si="10"/>
        <v>0</v>
      </c>
      <c r="BG105" s="5">
        <f t="shared" si="11"/>
        <v>0</v>
      </c>
      <c r="BH105" s="5">
        <f t="shared" si="12"/>
        <v>4</v>
      </c>
      <c r="BI105" s="5">
        <f t="shared" si="13"/>
        <v>16</v>
      </c>
      <c r="BJ105" s="5">
        <f t="shared" si="14"/>
        <v>4</v>
      </c>
      <c r="BK105" s="5">
        <f t="shared" si="15"/>
        <v>1</v>
      </c>
      <c r="BL105" s="5">
        <f t="shared" si="16"/>
        <v>0</v>
      </c>
      <c r="BM105" s="5">
        <f t="shared" si="17"/>
        <v>0</v>
      </c>
      <c r="BN105" s="5">
        <f t="shared" si="18"/>
        <v>0</v>
      </c>
      <c r="BO105" s="5">
        <f t="shared" si="19"/>
        <v>0</v>
      </c>
      <c r="BP105" s="5">
        <f t="shared" si="20"/>
        <v>1</v>
      </c>
      <c r="BQ105" s="5">
        <f t="shared" si="21"/>
        <v>3</v>
      </c>
      <c r="BR105" s="5">
        <f t="shared" si="22"/>
        <v>1</v>
      </c>
      <c r="BS105" s="5">
        <f t="shared" si="23"/>
        <v>1</v>
      </c>
      <c r="BT105" s="5">
        <f t="shared" si="24"/>
        <v>9</v>
      </c>
      <c r="BU105" s="5">
        <f t="shared" si="24"/>
        <v>31</v>
      </c>
      <c r="BV105" s="5">
        <f t="shared" si="24"/>
        <v>13</v>
      </c>
      <c r="BW105" s="49">
        <f t="shared" si="24"/>
        <v>3</v>
      </c>
    </row>
    <row r="106" spans="47:75" ht="22.5" customHeight="1" thickBot="1">
      <c r="AU106" s="22" t="s">
        <v>34</v>
      </c>
      <c r="AV106" s="23">
        <f t="shared" si="0"/>
        <v>0</v>
      </c>
      <c r="AW106" s="23">
        <f t="shared" si="1"/>
        <v>0</v>
      </c>
      <c r="AX106" s="23">
        <f t="shared" si="2"/>
        <v>0</v>
      </c>
      <c r="AY106" s="23">
        <f t="shared" si="3"/>
        <v>0</v>
      </c>
      <c r="AZ106" s="23">
        <f t="shared" si="4"/>
        <v>0</v>
      </c>
      <c r="BA106" s="23">
        <f t="shared" si="5"/>
        <v>0</v>
      </c>
      <c r="BB106" s="23">
        <f t="shared" si="6"/>
        <v>0</v>
      </c>
      <c r="BC106" s="23">
        <f t="shared" si="7"/>
        <v>0</v>
      </c>
      <c r="BD106" s="23">
        <f t="shared" si="8"/>
        <v>0</v>
      </c>
      <c r="BE106" s="23">
        <f t="shared" si="9"/>
        <v>0</v>
      </c>
      <c r="BF106" s="23">
        <f t="shared" si="10"/>
        <v>0</v>
      </c>
      <c r="BG106" s="23">
        <f t="shared" si="11"/>
        <v>0</v>
      </c>
      <c r="BH106" s="23">
        <f t="shared" si="12"/>
        <v>0</v>
      </c>
      <c r="BI106" s="23">
        <f t="shared" si="13"/>
        <v>0</v>
      </c>
      <c r="BJ106" s="23">
        <f t="shared" si="14"/>
        <v>0</v>
      </c>
      <c r="BK106" s="23">
        <f t="shared" si="15"/>
        <v>0</v>
      </c>
      <c r="BL106" s="23">
        <f t="shared" si="16"/>
        <v>0</v>
      </c>
      <c r="BM106" s="23">
        <f t="shared" si="17"/>
        <v>0</v>
      </c>
      <c r="BN106" s="23">
        <f t="shared" si="18"/>
        <v>0</v>
      </c>
      <c r="BO106" s="23">
        <f t="shared" si="19"/>
        <v>0</v>
      </c>
      <c r="BP106" s="23">
        <f t="shared" si="20"/>
        <v>0</v>
      </c>
      <c r="BQ106" s="23">
        <f t="shared" si="21"/>
        <v>0</v>
      </c>
      <c r="BR106" s="23">
        <f t="shared" si="22"/>
        <v>0</v>
      </c>
      <c r="BS106" s="23">
        <f t="shared" si="23"/>
        <v>0</v>
      </c>
      <c r="BT106" s="23">
        <f t="shared" si="24"/>
        <v>0</v>
      </c>
      <c r="BU106" s="23">
        <f t="shared" si="24"/>
        <v>0</v>
      </c>
      <c r="BV106" s="23">
        <f t="shared" si="24"/>
        <v>0</v>
      </c>
      <c r="BW106" s="50">
        <f t="shared" si="24"/>
        <v>0</v>
      </c>
    </row>
    <row r="107" spans="47:64" ht="15.75" thickBot="1">
      <c r="AU107" s="131" t="s">
        <v>33</v>
      </c>
      <c r="AV107" s="132"/>
      <c r="AW107" s="133"/>
      <c r="AX107" s="133"/>
      <c r="AY107" s="133"/>
      <c r="AZ107" s="133"/>
      <c r="BA107" s="133"/>
      <c r="BB107" s="133"/>
      <c r="BC107" s="133"/>
      <c r="BD107" s="133"/>
      <c r="BE107" s="133"/>
      <c r="BF107" s="133"/>
      <c r="BG107" s="133"/>
      <c r="BH107" s="133"/>
      <c r="BI107" s="133"/>
      <c r="BJ107" s="133"/>
      <c r="BK107" s="134"/>
      <c r="BL107" s="17"/>
    </row>
    <row r="108" spans="47:79" ht="35.25" customHeight="1">
      <c r="AU108" s="146" t="str">
        <f>AU99</f>
        <v>Уровень мероприятия</v>
      </c>
      <c r="AV108" s="127" t="str">
        <f>B68</f>
        <v>Футбол</v>
      </c>
      <c r="AW108" s="128"/>
      <c r="AX108" s="128"/>
      <c r="AY108" s="130"/>
      <c r="AZ108" s="127" t="str">
        <f>B80</f>
        <v>Хоккей</v>
      </c>
      <c r="BA108" s="128"/>
      <c r="BB108" s="128"/>
      <c r="BC108" s="130"/>
      <c r="BD108" s="127" t="str">
        <f>B89</f>
        <v>Спортивная аэробика</v>
      </c>
      <c r="BE108" s="128"/>
      <c r="BF108" s="128"/>
      <c r="BG108" s="130"/>
      <c r="BH108" s="127" t="s">
        <v>32</v>
      </c>
      <c r="BI108" s="128"/>
      <c r="BJ108" s="128"/>
      <c r="BK108" s="129"/>
      <c r="BL108" s="17"/>
      <c r="BM108" s="18"/>
      <c r="BN108" s="19"/>
      <c r="BO108" s="135"/>
      <c r="BP108" s="135"/>
      <c r="BQ108" s="135"/>
      <c r="BR108" s="135"/>
      <c r="BS108" s="135"/>
      <c r="BT108" s="135"/>
      <c r="BU108" s="135"/>
      <c r="BV108" s="135"/>
      <c r="BW108" s="135"/>
      <c r="BX108" s="135"/>
      <c r="BY108" s="135"/>
      <c r="BZ108" s="135"/>
      <c r="CA108" s="135"/>
    </row>
    <row r="109" spans="47:79" ht="85.5" customHeight="1">
      <c r="AU109" s="147"/>
      <c r="AV109" s="15" t="s">
        <v>35</v>
      </c>
      <c r="AW109" s="7" t="str">
        <f>$I$4</f>
        <v>Всего</v>
      </c>
      <c r="AX109" s="7" t="str">
        <f>$J$4</f>
        <v>призеров </v>
      </c>
      <c r="AY109" s="7" t="str">
        <f>$K$4</f>
        <v>победителей</v>
      </c>
      <c r="AZ109" s="15" t="s">
        <v>35</v>
      </c>
      <c r="BA109" s="7" t="str">
        <f>$I$4</f>
        <v>Всего</v>
      </c>
      <c r="BB109" s="7" t="str">
        <f>$J$4</f>
        <v>призеров </v>
      </c>
      <c r="BC109" s="7" t="str">
        <f>$K$4</f>
        <v>победителей</v>
      </c>
      <c r="BD109" s="15" t="s">
        <v>35</v>
      </c>
      <c r="BE109" s="7" t="str">
        <f>$I$4</f>
        <v>Всего</v>
      </c>
      <c r="BF109" s="7" t="str">
        <f>$J$4</f>
        <v>призеров </v>
      </c>
      <c r="BG109" s="7" t="str">
        <f>$K$4</f>
        <v>победителей</v>
      </c>
      <c r="BH109" s="15" t="s">
        <v>35</v>
      </c>
      <c r="BI109" s="7" t="str">
        <f>$I$4</f>
        <v>Всего</v>
      </c>
      <c r="BJ109" s="7" t="str">
        <f>$J$4</f>
        <v>призеров </v>
      </c>
      <c r="BK109" s="16" t="str">
        <f>$K$4</f>
        <v>победителей</v>
      </c>
      <c r="BL109" s="20"/>
      <c r="BM109" s="21"/>
      <c r="BN109" s="21"/>
      <c r="BO109" s="135"/>
      <c r="BP109" s="135"/>
      <c r="BQ109" s="135"/>
      <c r="BR109" s="135"/>
      <c r="BS109" s="135"/>
      <c r="BT109" s="20"/>
      <c r="BU109" s="125"/>
      <c r="BV109" s="125"/>
      <c r="BW109" s="125"/>
      <c r="BX109" s="125"/>
      <c r="BY109" s="125"/>
      <c r="BZ109" s="125"/>
      <c r="CA109" s="125"/>
    </row>
    <row r="110" spans="47:79" ht="15">
      <c r="AU110" s="14" t="s">
        <v>9</v>
      </c>
      <c r="AV110" s="5">
        <f>COUNTIF($H$68:$H$78,AU110)</f>
        <v>0</v>
      </c>
      <c r="AW110" s="5">
        <f>SUMIF($H$68:$H$78,AU110,$I$68:$I$78)</f>
        <v>0</v>
      </c>
      <c r="AX110" s="5">
        <f>SUMIF($H$68:$H$78,AU110,$J$67:$J$78)</f>
        <v>0</v>
      </c>
      <c r="AY110" s="5">
        <f>SUMIF($H$68:$H$78,AU110,$K$68:$K$78)</f>
        <v>0</v>
      </c>
      <c r="AZ110" s="5">
        <f>COUNTIF($H$80:$H$87,AU110)</f>
        <v>0</v>
      </c>
      <c r="BA110" s="5">
        <f>SUMIF($H$80:$H$87,AU110,$I$80:$I$87)</f>
        <v>0</v>
      </c>
      <c r="BB110" s="5">
        <f>SUMIF($H$80:$H$87,AU110,$J$80:$J$88)</f>
        <v>0</v>
      </c>
      <c r="BC110" s="5">
        <f>SUMIF($H$80:$H$87,AU110,$K$80:$K$87)</f>
        <v>0</v>
      </c>
      <c r="BD110" s="5">
        <f>COUNTIF($H$88:$H$92,AU110)</f>
        <v>0</v>
      </c>
      <c r="BE110" s="5">
        <f>SUMIF($H$88:$H$92,AU110,$I$88:$I$92)</f>
        <v>0</v>
      </c>
      <c r="BF110" s="5">
        <f>SUMIF($H$88:$H$94,AY110,$J$88:$J$94)</f>
        <v>0</v>
      </c>
      <c r="BG110" s="5">
        <f>SUMIF($H$88:$H$92,AU110,$K$88:$K$92)</f>
        <v>0</v>
      </c>
      <c r="BH110" s="5">
        <f aca="true" t="shared" si="25" ref="BH110:BK114">AV110+AZ110+BD110</f>
        <v>0</v>
      </c>
      <c r="BI110" s="5">
        <f t="shared" si="25"/>
        <v>0</v>
      </c>
      <c r="BJ110" s="5">
        <f t="shared" si="25"/>
        <v>0</v>
      </c>
      <c r="BK110" s="49">
        <f t="shared" si="25"/>
        <v>0</v>
      </c>
      <c r="BL110" s="17"/>
      <c r="BO110" s="135"/>
      <c r="BP110" s="135"/>
      <c r="BQ110" s="135"/>
      <c r="BR110" s="135"/>
      <c r="BS110" s="135"/>
      <c r="BT110" s="27"/>
      <c r="BU110" s="135"/>
      <c r="BV110" s="135"/>
      <c r="BW110" s="135"/>
      <c r="BX110" s="135"/>
      <c r="BY110" s="135"/>
      <c r="BZ110" s="135"/>
      <c r="CA110" s="135"/>
    </row>
    <row r="111" spans="47:79" ht="15">
      <c r="AU111" s="14" t="s">
        <v>3</v>
      </c>
      <c r="AV111" s="5">
        <f>COUNTIF($H$68:$H$78,AU111)</f>
        <v>3</v>
      </c>
      <c r="AW111" s="5">
        <f>SUMIF($H$68:$H$78,AU111,$I$68:$I$78)</f>
        <v>86</v>
      </c>
      <c r="AX111" s="5">
        <f>SUMIF($H$68:$H$78,AU111,$J$67:$J$78)</f>
        <v>0</v>
      </c>
      <c r="AY111" s="5">
        <f>SUMIF($H$68:$H$78,AU111,$K$68:$K$78)</f>
        <v>25</v>
      </c>
      <c r="AZ111" s="5">
        <f>COUNTIF($H$80:$H$87,AU111)</f>
        <v>3</v>
      </c>
      <c r="BA111" s="5">
        <f>SUMIF($H$80:$H$87,AU111,$I$80:$I$87)</f>
        <v>51</v>
      </c>
      <c r="BB111" s="5">
        <f>SUMIF($H$80:$H$87,AU111,$J$80:$J$88)</f>
        <v>35</v>
      </c>
      <c r="BC111" s="5">
        <f>SUMIF($H$80:$H$87,AU111,$K$80:$K$87)</f>
        <v>1</v>
      </c>
      <c r="BD111" s="5">
        <f>COUNTIF($H$88:$H$92,AU111)</f>
        <v>2</v>
      </c>
      <c r="BE111" s="5">
        <f>SUMIF($H$88:$H$92,AU111,$I$88:$I$92)</f>
        <v>53</v>
      </c>
      <c r="BF111" s="5">
        <f>SUMIF($H$88:$H$94,AY111,$J$88:$J$94)</f>
        <v>0</v>
      </c>
      <c r="BG111" s="5">
        <f>SUMIF($H$88:$H$92,AU111,$K$88:$K$92)</f>
        <v>7</v>
      </c>
      <c r="BH111" s="5">
        <f t="shared" si="25"/>
        <v>8</v>
      </c>
      <c r="BI111" s="5">
        <f t="shared" si="25"/>
        <v>190</v>
      </c>
      <c r="BJ111" s="5">
        <f t="shared" si="25"/>
        <v>35</v>
      </c>
      <c r="BK111" s="49">
        <f t="shared" si="25"/>
        <v>33</v>
      </c>
      <c r="BL111" s="17"/>
      <c r="BO111" s="135"/>
      <c r="BP111" s="135"/>
      <c r="BQ111" s="135"/>
      <c r="BR111" s="135"/>
      <c r="BS111" s="135"/>
      <c r="BT111" s="27"/>
      <c r="BU111" s="135"/>
      <c r="BV111" s="135"/>
      <c r="BW111" s="135"/>
      <c r="BX111" s="135"/>
      <c r="BY111" s="135"/>
      <c r="BZ111" s="135"/>
      <c r="CA111" s="135"/>
    </row>
    <row r="112" spans="47:79" ht="15">
      <c r="AU112" s="14" t="s">
        <v>23</v>
      </c>
      <c r="AV112" s="5">
        <f>COUNTIF($H$68:$H$78,AU112)</f>
        <v>4</v>
      </c>
      <c r="AW112" s="5">
        <f>SUMIF($H$68:$H$78,AU112,$I$68:$I$78)</f>
        <v>57</v>
      </c>
      <c r="AX112" s="5">
        <f>SUMIF($H$68:$H$78,AU112,$J$67:$J$78)</f>
        <v>45</v>
      </c>
      <c r="AY112" s="5">
        <f>SUMIF($H$68:$H$78,AU112,$K$68:$K$78)</f>
        <v>0</v>
      </c>
      <c r="AZ112" s="5">
        <f>COUNTIF($H$80:$H$87,AU112)</f>
        <v>3</v>
      </c>
      <c r="BA112" s="5">
        <f>SUMIF($H$80:$H$87,AU112,$I$80:$I$87)</f>
        <v>51</v>
      </c>
      <c r="BB112" s="5">
        <f>SUMIF($H$80:$H$87,AU112,$J$80:$J$88)</f>
        <v>34</v>
      </c>
      <c r="BC112" s="5">
        <f>SUMIF($H$80:$H$87,AU112,$K$80:$K$87)</f>
        <v>0</v>
      </c>
      <c r="BD112" s="5">
        <f>COUNTIF($H$88:$H$92,AU112)</f>
        <v>2</v>
      </c>
      <c r="BE112" s="5">
        <f>SUMIF($H$88:$H$92,AU112,$I$88:$I$92)</f>
        <v>17</v>
      </c>
      <c r="BF112" s="5">
        <f>SUMIF($H$88:$H$94,AY112,$J$88:$J$94)</f>
        <v>0</v>
      </c>
      <c r="BG112" s="5">
        <f>SUMIF($H$88:$H$92,AU112,$K$88:$K$92)</f>
        <v>0</v>
      </c>
      <c r="BH112" s="5">
        <f t="shared" si="25"/>
        <v>9</v>
      </c>
      <c r="BI112" s="5">
        <f t="shared" si="25"/>
        <v>125</v>
      </c>
      <c r="BJ112" s="5">
        <f t="shared" si="25"/>
        <v>79</v>
      </c>
      <c r="BK112" s="49">
        <f t="shared" si="25"/>
        <v>0</v>
      </c>
      <c r="BL112" s="17"/>
      <c r="BO112" s="135"/>
      <c r="BP112" s="135"/>
      <c r="BQ112" s="135"/>
      <c r="BR112" s="135"/>
      <c r="BS112" s="135"/>
      <c r="BT112" s="27"/>
      <c r="BU112" s="135"/>
      <c r="BV112" s="135"/>
      <c r="BW112" s="135"/>
      <c r="BX112" s="135"/>
      <c r="BY112" s="135"/>
      <c r="BZ112" s="135"/>
      <c r="CA112" s="135"/>
    </row>
    <row r="113" spans="47:79" ht="15">
      <c r="AU113" s="14" t="s">
        <v>4</v>
      </c>
      <c r="AV113" s="5">
        <f>COUNTIF($H$68:$H$78,AU113)</f>
        <v>0</v>
      </c>
      <c r="AW113" s="5">
        <f>SUMIF($H$68:$H$78,AU113,$I$68:$I$78)</f>
        <v>0</v>
      </c>
      <c r="AX113" s="5">
        <f>SUMIF($H$68:$H$78,AU113,$J$67:$J$78)</f>
        <v>0</v>
      </c>
      <c r="AY113" s="5">
        <f>SUMIF($H$68:$H$78,AU113,$K$68:$K$78)</f>
        <v>0</v>
      </c>
      <c r="AZ113" s="5">
        <f>COUNTIF($H$80:$H$87,AU113)</f>
        <v>0</v>
      </c>
      <c r="BA113" s="5">
        <f>SUMIF($H$80:$H$87,AU113,$I$80:$I$87)</f>
        <v>0</v>
      </c>
      <c r="BB113" s="5">
        <f>SUMIF($H$80:$H$87,AU113,$J$80:$J$88)</f>
        <v>0</v>
      </c>
      <c r="BC113" s="5">
        <f>SUMIF($H$80:$H$87,AU113,$K$80:$K$87)</f>
        <v>0</v>
      </c>
      <c r="BD113" s="5">
        <f>COUNTIF($H$88:$H$92,AU113)</f>
        <v>0</v>
      </c>
      <c r="BE113" s="5">
        <f>SUMIF($H$88:$H$92,AU113,$I$88:$I$92)</f>
        <v>0</v>
      </c>
      <c r="BF113" s="5">
        <f>SUMIF($H$88:$H$94,AY113,$J$88:$J$94)</f>
        <v>0</v>
      </c>
      <c r="BG113" s="5">
        <f>SUMIF($H$88:$H$92,AU113,$K$88:$K$92)</f>
        <v>0</v>
      </c>
      <c r="BH113" s="5">
        <f t="shared" si="25"/>
        <v>0</v>
      </c>
      <c r="BI113" s="5">
        <f t="shared" si="25"/>
        <v>0</v>
      </c>
      <c r="BJ113" s="5">
        <f t="shared" si="25"/>
        <v>0</v>
      </c>
      <c r="BK113" s="49">
        <f t="shared" si="25"/>
        <v>0</v>
      </c>
      <c r="BL113" s="17"/>
      <c r="BO113" s="135"/>
      <c r="BP113" s="135"/>
      <c r="BQ113" s="135"/>
      <c r="BR113" s="135"/>
      <c r="BS113" s="135"/>
      <c r="BT113" s="27"/>
      <c r="BU113" s="135"/>
      <c r="BV113" s="135"/>
      <c r="BW113" s="135"/>
      <c r="BX113" s="135"/>
      <c r="BY113" s="135"/>
      <c r="BZ113" s="135"/>
      <c r="CA113" s="135"/>
    </row>
    <row r="114" spans="47:79" ht="15.75" thickBot="1">
      <c r="AU114" s="22" t="s">
        <v>5</v>
      </c>
      <c r="AV114" s="23">
        <f>COUNTIF($H$68:$H$78,AU114)</f>
        <v>0</v>
      </c>
      <c r="AW114" s="23">
        <f>SUMIF($H$68:$H$78,AU114,$I$68:$I$78)</f>
        <v>0</v>
      </c>
      <c r="AX114" s="23">
        <f>SUMIF($H$68:$H$78,AU114,$J$67:$J$78)</f>
        <v>0</v>
      </c>
      <c r="AY114" s="23">
        <f>SUMIF($H$68:$H$78,AU114,$K$68:$K$78)</f>
        <v>0</v>
      </c>
      <c r="AZ114" s="5">
        <f>COUNTIF($H$80:$H$87,AU114)</f>
        <v>2</v>
      </c>
      <c r="BA114" s="5">
        <f>SUMIF($H$80:$H$87,AU114,$I$80:$I$87)</f>
        <v>6</v>
      </c>
      <c r="BB114" s="5">
        <f>SUMIF($H$80:$H$87,AU114,$J$80:$J$88)</f>
        <v>0</v>
      </c>
      <c r="BC114" s="5">
        <f>SUMIF($H$80:$H$87,AU114,$K$80:$K$87)</f>
        <v>0</v>
      </c>
      <c r="BD114" s="5">
        <f>COUNTIF($H$88:$H$92,AU114)</f>
        <v>0</v>
      </c>
      <c r="BE114" s="5">
        <f>SUMIF($H$88:$H$92,AU114,$I$88:$I$92)</f>
        <v>0</v>
      </c>
      <c r="BF114" s="5">
        <f>SUMIF($H$88:$H$94,AY114,$J$88:$J$94)</f>
        <v>0</v>
      </c>
      <c r="BG114" s="5">
        <f>SUMIF($H$88:$H$92,AU114,$K$88:$K$92)</f>
        <v>0</v>
      </c>
      <c r="BH114" s="23">
        <f t="shared" si="25"/>
        <v>2</v>
      </c>
      <c r="BI114" s="23">
        <f t="shared" si="25"/>
        <v>6</v>
      </c>
      <c r="BJ114" s="23">
        <f t="shared" si="25"/>
        <v>0</v>
      </c>
      <c r="BK114" s="50">
        <f t="shared" si="25"/>
        <v>0</v>
      </c>
      <c r="BL114" s="17"/>
      <c r="BO114" s="135"/>
      <c r="BP114" s="135"/>
      <c r="BQ114" s="135"/>
      <c r="BR114" s="135"/>
      <c r="BS114" s="135"/>
      <c r="BT114" s="27"/>
      <c r="BU114" s="135"/>
      <c r="BV114" s="135"/>
      <c r="BW114" s="135"/>
      <c r="BX114" s="135"/>
      <c r="BY114" s="135"/>
      <c r="BZ114" s="135"/>
      <c r="CA114" s="135"/>
    </row>
    <row r="115" spans="47:79" ht="15">
      <c r="AU115" s="17"/>
      <c r="AV115" s="17"/>
      <c r="AW115" s="17"/>
      <c r="AX115" s="17"/>
      <c r="AY115" s="17"/>
      <c r="AZ115" s="17"/>
      <c r="BA115" s="17"/>
      <c r="BB115" s="17"/>
      <c r="BO115" s="135"/>
      <c r="BP115" s="135"/>
      <c r="BQ115" s="135"/>
      <c r="BR115" s="135"/>
      <c r="BS115" s="135"/>
      <c r="BT115" s="27"/>
      <c r="BU115" s="135"/>
      <c r="BV115" s="135"/>
      <c r="BW115" s="135"/>
      <c r="BX115" s="135"/>
      <c r="BY115" s="135"/>
      <c r="BZ115" s="135"/>
      <c r="CA115" s="135"/>
    </row>
    <row r="116" spans="67:79" ht="15">
      <c r="BO116" s="135"/>
      <c r="BP116" s="135"/>
      <c r="BQ116" s="135"/>
      <c r="BR116" s="135"/>
      <c r="BS116" s="135"/>
      <c r="BT116" s="27"/>
      <c r="BU116" s="135"/>
      <c r="BV116" s="135"/>
      <c r="BW116" s="135"/>
      <c r="BX116" s="135"/>
      <c r="BY116" s="135"/>
      <c r="BZ116" s="135"/>
      <c r="CA116" s="135"/>
    </row>
    <row r="119" spans="32:34" ht="64.5">
      <c r="AF119" s="7" t="str">
        <f>$I$4</f>
        <v>Всего</v>
      </c>
      <c r="AG119" s="7" t="str">
        <f>$J$4</f>
        <v>призеров </v>
      </c>
      <c r="AH119" s="7" t="str">
        <f>$K$4</f>
        <v>победителей</v>
      </c>
    </row>
  </sheetData>
  <sheetProtection/>
  <mergeCells count="74">
    <mergeCell ref="B55:B56"/>
    <mergeCell ref="B60:B65"/>
    <mergeCell ref="B68:B70"/>
    <mergeCell ref="B73:B74"/>
    <mergeCell ref="B89:B92"/>
    <mergeCell ref="H3:H4"/>
    <mergeCell ref="L3:L4"/>
    <mergeCell ref="I3:K3"/>
    <mergeCell ref="B5:B11"/>
    <mergeCell ref="B12:B18"/>
    <mergeCell ref="B38:B39"/>
    <mergeCell ref="D3:D4"/>
    <mergeCell ref="C3:C4"/>
    <mergeCell ref="B3:B4"/>
    <mergeCell ref="E3:E4"/>
    <mergeCell ref="F3:F4"/>
    <mergeCell ref="G3:G4"/>
    <mergeCell ref="BO115:BS115"/>
    <mergeCell ref="BW113:BY113"/>
    <mergeCell ref="BO110:BS110"/>
    <mergeCell ref="BO109:BS109"/>
    <mergeCell ref="BO111:BS111"/>
    <mergeCell ref="BO112:BS112"/>
    <mergeCell ref="BO113:BS113"/>
    <mergeCell ref="BO114:BS114"/>
    <mergeCell ref="BU116:BV116"/>
    <mergeCell ref="BW116:BY116"/>
    <mergeCell ref="BZ116:CA116"/>
    <mergeCell ref="BZ115:CA115"/>
    <mergeCell ref="BW115:BY115"/>
    <mergeCell ref="BU115:BV115"/>
    <mergeCell ref="BW112:BY112"/>
    <mergeCell ref="BZ112:CA112"/>
    <mergeCell ref="BZ113:CA113"/>
    <mergeCell ref="BU114:BV114"/>
    <mergeCell ref="BW114:BY114"/>
    <mergeCell ref="BU113:BV113"/>
    <mergeCell ref="B1:L1"/>
    <mergeCell ref="B2:L2"/>
    <mergeCell ref="AU99:AU100"/>
    <mergeCell ref="BP99:BS99"/>
    <mergeCell ref="BO108:CA108"/>
    <mergeCell ref="BL99:BO99"/>
    <mergeCell ref="AU108:AU109"/>
    <mergeCell ref="BH99:BK99"/>
    <mergeCell ref="AV108:AY108"/>
    <mergeCell ref="BD108:BG108"/>
    <mergeCell ref="BO116:BS116"/>
    <mergeCell ref="BD99:BG99"/>
    <mergeCell ref="AZ99:BC99"/>
    <mergeCell ref="BW109:BY109"/>
    <mergeCell ref="BZ110:CA110"/>
    <mergeCell ref="BZ114:CA114"/>
    <mergeCell ref="BU111:BV111"/>
    <mergeCell ref="BW111:BY111"/>
    <mergeCell ref="BZ111:CA111"/>
    <mergeCell ref="BU112:BV112"/>
    <mergeCell ref="BU110:BV110"/>
    <mergeCell ref="BW110:BY110"/>
    <mergeCell ref="BU109:BV109"/>
    <mergeCell ref="AV99:AY99"/>
    <mergeCell ref="BH108:BK108"/>
    <mergeCell ref="C94:L94"/>
    <mergeCell ref="AU98:CA98"/>
    <mergeCell ref="B20:B23"/>
    <mergeCell ref="B24:B27"/>
    <mergeCell ref="BZ109:CA109"/>
    <mergeCell ref="AU97:CA97"/>
    <mergeCell ref="BT99:BW99"/>
    <mergeCell ref="AZ108:BC108"/>
    <mergeCell ref="AU107:BK107"/>
    <mergeCell ref="B28:B35"/>
    <mergeCell ref="B44:B48"/>
    <mergeCell ref="B49:B54"/>
  </mergeCells>
  <dataValidations count="2">
    <dataValidation type="list" allowBlank="1" showInputMessage="1" showErrorMessage="1" sqref="AU110:AU115 AV115">
      <formula1>$AA$3:$AA$28</formula1>
    </dataValidation>
    <dataValidation type="list" allowBlank="1" showInputMessage="1" showErrorMessage="1" sqref="H1:H36 H38:H65536">
      <formula1>$AU$101:$AU$106</formula1>
    </dataValidation>
  </dataValidations>
  <printOptions/>
  <pageMargins left="0.25" right="0.25" top="0.75" bottom="0.75" header="0.3" footer="0.3"/>
  <pageSetup horizontalDpi="600" verticalDpi="600" orientation="landscape" paperSize="9" scale="94" r:id="rId1"/>
  <rowBreaks count="2" manualBreakCount="2">
    <brk id="59" min="1" max="11" man="1"/>
    <brk id="67" min="1"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SPORTSCHOOL</dc:creator>
  <cp:keywords/>
  <dc:description/>
  <cp:lastModifiedBy>Пользователь Windows</cp:lastModifiedBy>
  <cp:lastPrinted>2018-01-09T11:34:11Z</cp:lastPrinted>
  <dcterms:created xsi:type="dcterms:W3CDTF">2015-01-26T03:48:54Z</dcterms:created>
  <dcterms:modified xsi:type="dcterms:W3CDTF">2018-01-09T11:34:22Z</dcterms:modified>
  <cp:category/>
  <cp:version/>
  <cp:contentType/>
  <cp:contentStatus/>
</cp:coreProperties>
</file>