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0730" windowHeight="586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<sst xmlns="http://schemas.openxmlformats.org/spreadsheetml/2006/main" count="496" uniqueCount="378">
  <si>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</si>
  <si>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</si>
  <si>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</si>
  <si>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</si>
  <si>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</si>
  <si>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</si>
  <si>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</si>
  <si>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</si>
  <si>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</si>
  <si>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</si>
  <si>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</si>
  <si>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</si>
  <si>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</si>
  <si>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</si>
  <si>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</si>
  <si>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</si>
  <si>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</si>
  <si>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</si>
  <si>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</si>
  <si>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</si>
  <si>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</si>
  <si>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</si>
  <si>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</si>
  <si>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</si>
  <si>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</si>
  <si>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</si>
  <si>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</si>
  <si>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</si>
  <si>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</si>
  <si>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</si>
  <si>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</si>
  <si>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</si>
  <si>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</si>
  <si>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</si>
  <si>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</si>
  <si>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</si>
  <si>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</si>
  <si>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</si>
  <si>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</si>
  <si>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</si>
  <si>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</si>
  <si>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</si>
  <si>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</si>
  <si>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</si>
  <si>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</si>
  <si>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</si>
  <si>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</si>
  <si>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</si>
  <si>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</si>
  <si>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</si>
  <si>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</si>
  <si>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</si>
  <si>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</si>
  <si>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</si>
  <si>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</si>
  <si>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</si>
  <si>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</si>
  <si>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</si>
  <si>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</si>
  <si>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</si>
  <si>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</si>
  <si>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</si>
  <si>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</si>
  <si>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</si>
  <si>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</si>
  <si>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</si>
  <si>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</si>
  <si>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</si>
  <si>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</si>
  <si>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</si>
  <si>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</si>
  <si>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</si>
  <si>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</si>
  <si>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</si>
  <si>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</si>
  <si>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</si>
  <si>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</si>
  <si>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</si>
  <si>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</si>
  <si>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</si>
  <si>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</si>
  <si>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</si>
  <si>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</si>
  <si>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</si>
  <si>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</si>
  <si>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</si>
  <si>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</si>
  <si>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</si>
  <si>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</si>
  <si>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</si>
  <si>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</si>
  <si>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</si>
  <si>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</si>
  <si>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</si>
  <si>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</si>
  <si>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</si>
  <si>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</si>
  <si>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</si>
  <si>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</si>
  <si>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</si>
  <si>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</si>
  <si>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</si>
  <si>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</si>
  <si>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</si>
  <si>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</si>
  <si>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</si>
  <si>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</si>
  <si>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</si>
  <si>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</si>
  <si>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</si>
  <si>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</si>
  <si>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</si>
  <si>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</si>
  <si>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</si>
  <si>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</si>
  <si>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</si>
  <si>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</si>
  <si>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</si>
  <si>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</si>
  <si>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</si>
  <si>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</si>
  <si>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</si>
  <si>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</si>
  <si>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</si>
  <si>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</si>
  <si>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</si>
  <si>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</si>
  <si>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</si>
  <si>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</si>
  <si>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</si>
  <si>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</si>
  <si>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</si>
  <si>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</si>
  <si>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</si>
  <si>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</si>
  <si>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</si>
  <si>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</si>
  <si>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</si>
  <si>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</si>
  <si>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</si>
  <si>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</si>
  <si>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</si>
  <si>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</si>
  <si>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</si>
  <si>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</si>
  <si>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</si>
  <si>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</si>
  <si>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</si>
  <si>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</si>
  <si>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</si>
  <si>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</si>
  <si>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</si>
  <si>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</si>
  <si>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</si>
  <si>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</si>
  <si>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</si>
  <si>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</si>
  <si>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</si>
  <si>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</si>
  <si>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</si>
  <si>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</si>
  <si>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</si>
  <si>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</si>
  <si>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</si>
  <si>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</si>
  <si>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</si>
  <si>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</si>
  <si>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</si>
  <si>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</si>
  <si>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</si>
  <si>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</si>
  <si>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</si>
  <si>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</si>
  <si>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</si>
  <si>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</si>
  <si>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</si>
  <si>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</si>
  <si>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</si>
  <si>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</si>
  <si>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</si>
  <si>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</si>
  <si>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</si>
  <si>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</si>
  <si>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</si>
  <si>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</si>
  <si>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</si>
  <si>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</si>
  <si>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</si>
  <si>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</si>
  <si>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</si>
  <si>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</si>
  <si>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</si>
  <si>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</si>
  <si>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</si>
  <si>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</si>
  <si>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</si>
  <si>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</si>
  <si>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</si>
  <si>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</si>
  <si>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</si>
  <si>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</si>
  <si>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</si>
  <si>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</si>
  <si>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</si>
  <si>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</si>
  <si>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</si>
  <si>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</si>
  <si>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</si>
  <si>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</si>
  <si>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</si>
  <si>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</si>
  <si>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</si>
  <si>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</si>
  <si>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</si>
  <si>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</si>
  <si>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</si>
  <si>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</si>
  <si>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</si>
  <si>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</si>
  <si>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</si>
  <si>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</si>
  <si>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</si>
  <si>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</si>
  <si>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</si>
  <si>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</si>
  <si>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</si>
  <si>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</si>
  <si>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</si>
  <si>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</si>
  <si>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</si>
  <si>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</si>
  <si>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</si>
  <si>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</si>
  <si>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</si>
  <si>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</si>
  <si>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</si>
  <si>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</si>
  <si>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</si>
  <si>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</si>
  <si>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</si>
  <si>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</si>
  <si>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</si>
  <si>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</si>
  <si>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</si>
  <si>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</si>
  <si>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</si>
  <si>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</si>
  <si>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</si>
  <si>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</si>
  <si>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</si>
  <si>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</si>
  <si>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</si>
  <si>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</si>
  <si>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</si>
  <si>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</si>
  <si>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</si>
  <si>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</si>
  <si>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</si>
  <si>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</si>
  <si>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</si>
  <si>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</si>
  <si>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</si>
  <si>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</si>
  <si>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</si>
  <si>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</si>
  <si>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</si>
  <si>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</si>
  <si>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</si>
  <si>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</si>
  <si>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</si>
  <si>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</si>
  <si>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</si>
  <si>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</si>
  <si>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</si>
  <si>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</si>
  <si>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</si>
  <si>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</si>
  <si>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</si>
  <si>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</si>
  <si>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</si>
  <si>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</si>
  <si>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</si>
  <si>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</si>
  <si>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</si>
  <si>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</si>
  <si>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</si>
  <si>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</si>
  <si>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</si>
  <si>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</si>
  <si>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</si>
  <si>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</si>
  <si>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</si>
  <si>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</si>
  <si>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</si>
  <si>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</si>
  <si>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</si>
  <si>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</si>
  <si>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</si>
  <si>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</si>
  <si>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</si>
  <si>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</si>
  <si>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</si>
  <si>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</si>
  <si>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</si>
  <si>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</si>
  <si>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</si>
  <si>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</si>
  <si>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</si>
  <si>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</si>
  <si>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</si>
  <si>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</si>
  <si>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</si>
  <si>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</si>
  <si>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</si>
  <si>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</si>
  <si>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</si>
  <si>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</si>
  <si>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</si>
  <si>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</si>
  <si>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</si>
  <si>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</si>
  <si>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</si>
  <si>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</si>
  <si>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</si>
  <si>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</si>
  <si>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</si>
  <si>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</si>
  <si>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</si>
  <si>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</si>
  <si>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</si>
  <si>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</si>
  <si>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</si>
  <si>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</si>
  <si>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</si>
  <si>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</si>
  <si>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</si>
  <si>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</si>
  <si>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</si>
  <si>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</si>
  <si>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</si>
  <si>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</si>
  <si>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</si>
  <si>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</si>
  <si>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</si>
  <si>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</si>
  <si>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</si>
  <si>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</si>
  <si>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</si>
  <si>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</si>
  <si>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</si>
  <si>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</si>
  <si>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</si>
  <si>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</si>
  <si>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</si>
  <si>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</si>
  <si>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</si>
  <si>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</si>
  <si>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</si>
  <si>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</si>
  <si>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</si>
  <si>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</si>
  <si>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</si>
  <si>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</si>
  <si>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</si>
  <si>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</si>
  <si>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</si>
  <si>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</si>
  <si>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</si>
  <si>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</si>
  <si>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</si>
  <si>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</si>
  <si>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</si>
  <si>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Муниципальное автономное учреждение дополнительного образования «Детско-юношеская спортивная школа»</t>
  </si>
  <si>
    <t>618250, Пермский край, г. Губаха, пр. Ленина,63</t>
  </si>
  <si>
    <t xml:space="preserve">директор </t>
  </si>
  <si>
    <t>8-34-248-33-07</t>
  </si>
  <si>
    <t>40675@bk.ru</t>
  </si>
  <si>
    <t>А.А. Назаров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</si>
</sst>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 numFmtId="175" formatCode="_-* #,##0.0\ _₽_-;\-* #,##0.0\ _₽_-;_-* &quot;-&quot;?\ _₽_-;_-@_-"/>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21">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36" borderId="19" xfId="0"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ill="1" applyBorder="1" applyAlignment="1" applyProtection="1">
      <alignment horizontal="left" vertical="center"/>
      <protection locked="0"/>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70">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4">
      <selection activeCell="B31" sqref="B3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76" t="s">
        <v>0</v>
      </c>
      <c r="B2" s="77"/>
      <c r="C2" s="77"/>
      <c r="D2" s="77"/>
      <c r="E2" s="77"/>
      <c r="F2" s="78"/>
    </row>
    <row r="3" ht="13.5" thickBot="1"/>
    <row r="4" spans="1:6" ht="13.5" thickBot="1">
      <c r="A4" s="79" t="s">
        <v>1</v>
      </c>
      <c r="B4" s="80"/>
      <c r="C4" s="80"/>
      <c r="D4" s="80"/>
      <c r="E4" s="80"/>
      <c r="F4" s="81"/>
    </row>
    <row r="5" ht="13.5" thickBot="1"/>
    <row r="6" spans="1:6" ht="81" customHeight="1" thickBot="1">
      <c r="A6" s="82" t="s">
        <v>2</v>
      </c>
      <c r="B6" s="83"/>
      <c r="C6" s="83"/>
      <c r="D6" s="83"/>
      <c r="E6" s="83"/>
      <c r="F6" s="84"/>
    </row>
    <row r="7" ht="13.5" thickBot="1"/>
    <row r="8" spans="1:6" ht="13.5" thickBot="1">
      <c r="A8" s="79" t="s">
        <v>3</v>
      </c>
      <c r="B8" s="80"/>
      <c r="C8" s="80"/>
      <c r="D8" s="80"/>
      <c r="E8" s="80"/>
      <c r="F8" s="81"/>
    </row>
    <row r="9" ht="13.5" thickBot="1"/>
    <row r="10" spans="1:6" ht="12.75">
      <c r="A10" s="85" t="s">
        <v>322</v>
      </c>
      <c r="B10" s="86"/>
      <c r="C10" s="86"/>
      <c r="D10" s="86"/>
      <c r="E10" s="86"/>
      <c r="F10" s="87"/>
    </row>
    <row r="11" spans="1:6" ht="12.75">
      <c r="A11" s="7"/>
      <c r="B11" s="96" t="s">
        <v>323</v>
      </c>
      <c r="C11" s="96"/>
      <c r="D11" s="20">
        <v>19</v>
      </c>
      <c r="E11" s="8" t="s">
        <v>4</v>
      </c>
      <c r="F11" s="9"/>
    </row>
    <row r="12" spans="1:6" ht="13.5" thickBot="1">
      <c r="A12" s="10"/>
      <c r="B12" s="11"/>
      <c r="C12" s="11"/>
      <c r="D12" s="12"/>
      <c r="E12" s="11"/>
      <c r="F12" s="13"/>
    </row>
    <row r="13" ht="13.5" thickBot="1"/>
    <row r="14" spans="1:6" ht="26.25" thickBot="1">
      <c r="A14" s="68" t="s">
        <v>5</v>
      </c>
      <c r="B14" s="69"/>
      <c r="C14" s="70"/>
      <c r="D14" s="14" t="s">
        <v>6</v>
      </c>
      <c r="F14" s="15" t="s">
        <v>327</v>
      </c>
    </row>
    <row r="15" spans="1:6" ht="99.75" customHeight="1" thickBot="1">
      <c r="A15" s="105" t="s">
        <v>324</v>
      </c>
      <c r="B15" s="105"/>
      <c r="C15" s="105"/>
      <c r="D15" s="71" t="s">
        <v>7</v>
      </c>
      <c r="F15" s="16" t="s">
        <v>328</v>
      </c>
    </row>
    <row r="16" spans="1:6" ht="18" customHeight="1" thickBot="1">
      <c r="A16" s="74"/>
      <c r="B16" s="74"/>
      <c r="C16" s="74"/>
      <c r="D16" s="72"/>
      <c r="F16" s="17" t="s">
        <v>8</v>
      </c>
    </row>
    <row r="17" spans="1:4" ht="80.25" customHeight="1">
      <c r="A17" s="73" t="s">
        <v>325</v>
      </c>
      <c r="B17" s="73"/>
      <c r="C17" s="73"/>
      <c r="D17" s="18" t="s">
        <v>9</v>
      </c>
    </row>
    <row r="18" spans="1:4" ht="52.5" customHeight="1">
      <c r="A18" s="74" t="s">
        <v>326</v>
      </c>
      <c r="B18" s="74"/>
      <c r="C18" s="74"/>
      <c r="D18" s="18" t="s">
        <v>10</v>
      </c>
    </row>
    <row r="19" ht="13.5" thickBot="1"/>
    <row r="20" spans="1:7" ht="13.5" thickBot="1">
      <c r="A20" s="97" t="s">
        <v>329</v>
      </c>
      <c r="B20" s="98"/>
      <c r="C20" s="99" t="s">
        <v>372</v>
      </c>
      <c r="D20" s="100"/>
      <c r="E20" s="100"/>
      <c r="F20" s="100"/>
      <c r="G20" s="101"/>
    </row>
    <row r="21" spans="1:7" ht="13.5" thickBot="1">
      <c r="A21" s="102" t="s">
        <v>330</v>
      </c>
      <c r="B21" s="102"/>
      <c r="C21" s="103" t="s">
        <v>373</v>
      </c>
      <c r="D21" s="104"/>
      <c r="E21" s="104"/>
      <c r="F21" s="104"/>
      <c r="G21" s="104"/>
    </row>
    <row r="22" spans="1:7" ht="13.5" thickBot="1">
      <c r="A22" s="88" t="s">
        <v>11</v>
      </c>
      <c r="B22" s="89"/>
      <c r="C22" s="68" t="s">
        <v>12</v>
      </c>
      <c r="D22" s="69"/>
      <c r="E22" s="69"/>
      <c r="F22" s="69"/>
      <c r="G22" s="70"/>
    </row>
    <row r="23" spans="1:7" ht="22.5" customHeight="1">
      <c r="A23" s="88"/>
      <c r="B23" s="88"/>
      <c r="C23" s="90" t="s">
        <v>13</v>
      </c>
      <c r="D23" s="90"/>
      <c r="E23" s="91"/>
      <c r="F23" s="91"/>
      <c r="G23" s="21"/>
    </row>
    <row r="24" spans="1:7" ht="13.5" thickBot="1">
      <c r="A24" s="75">
        <v>1</v>
      </c>
      <c r="B24" s="75"/>
      <c r="C24" s="75">
        <v>2</v>
      </c>
      <c r="D24" s="75"/>
      <c r="E24" s="75">
        <v>3</v>
      </c>
      <c r="F24" s="75"/>
      <c r="G24" s="19">
        <v>4</v>
      </c>
    </row>
    <row r="25" spans="1:7" ht="12.75" customHeight="1" thickBot="1">
      <c r="A25" s="92">
        <v>609402</v>
      </c>
      <c r="B25" s="93"/>
      <c r="C25" s="94">
        <v>57447494</v>
      </c>
      <c r="D25" s="95"/>
      <c r="E25" s="94"/>
      <c r="F25" s="95"/>
      <c r="G25" s="22"/>
    </row>
  </sheetData>
  <sheetProtection sheet="1" objects="1" scenarios="1"/>
  <mergeCells count="25">
    <mergeCell ref="B11:C11"/>
    <mergeCell ref="A20:B20"/>
    <mergeCell ref="C20:G20"/>
    <mergeCell ref="A21:B21"/>
    <mergeCell ref="C21:G21"/>
    <mergeCell ref="A15:C16"/>
    <mergeCell ref="E24:F24"/>
    <mergeCell ref="A22:B23"/>
    <mergeCell ref="C22:G22"/>
    <mergeCell ref="C23:D23"/>
    <mergeCell ref="E23:F23"/>
    <mergeCell ref="A25:B25"/>
    <mergeCell ref="C25:D25"/>
    <mergeCell ref="E25:F25"/>
    <mergeCell ref="A24:B24"/>
    <mergeCell ref="A14:C14"/>
    <mergeCell ref="D15:D16"/>
    <mergeCell ref="A17:C17"/>
    <mergeCell ref="A18:C18"/>
    <mergeCell ref="C24:D24"/>
    <mergeCell ref="A2:F2"/>
    <mergeCell ref="A4:F4"/>
    <mergeCell ref="A6:F6"/>
    <mergeCell ref="A8:F8"/>
    <mergeCell ref="A10:F10"/>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90" zoomScaleNormal="90" zoomScalePageLayoutView="0" workbookViewId="0" topLeftCell="A1">
      <pane xSplit="2" ySplit="6" topLeftCell="C10" activePane="bottomRight" state="frozen"/>
      <selection pane="topLeft" activeCell="A1" sqref="A1"/>
      <selection pane="topRight" activeCell="C1" sqref="C1"/>
      <selection pane="bottomLeft" activeCell="A7" sqref="A7"/>
      <selection pane="bottomRight" activeCell="J13" sqref="J13"/>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6" t="s">
        <v>14</v>
      </c>
      <c r="B1" s="106"/>
      <c r="C1" s="106"/>
      <c r="D1" s="106"/>
      <c r="E1" s="106"/>
      <c r="F1" s="106"/>
      <c r="G1" s="106"/>
      <c r="H1" s="106"/>
      <c r="I1" s="106"/>
      <c r="J1" s="106"/>
      <c r="K1" s="106"/>
      <c r="L1" s="106"/>
      <c r="M1" s="106"/>
    </row>
    <row r="2" spans="1:13" ht="12.75">
      <c r="A2" s="109" t="s">
        <v>15</v>
      </c>
      <c r="B2" s="109"/>
      <c r="C2" s="109"/>
      <c r="D2" s="109"/>
      <c r="E2" s="109"/>
      <c r="F2" s="109"/>
      <c r="G2" s="109"/>
      <c r="H2" s="109"/>
      <c r="I2" s="109"/>
      <c r="J2" s="109"/>
      <c r="K2" s="109"/>
      <c r="L2" s="109"/>
      <c r="M2" s="109"/>
    </row>
    <row r="3" spans="1:13" ht="24" customHeight="1">
      <c r="A3" s="107" t="s">
        <v>16</v>
      </c>
      <c r="B3" s="107" t="s">
        <v>17</v>
      </c>
      <c r="C3" s="107" t="s">
        <v>18</v>
      </c>
      <c r="D3" s="108" t="s">
        <v>19</v>
      </c>
      <c r="E3" s="108"/>
      <c r="F3" s="108"/>
      <c r="G3" s="108"/>
      <c r="H3" s="108"/>
      <c r="I3" s="108"/>
      <c r="J3" s="108"/>
      <c r="K3" s="108"/>
      <c r="L3" s="108"/>
      <c r="M3" s="107" t="s">
        <v>20</v>
      </c>
    </row>
    <row r="4" spans="1:13" ht="66.75" customHeight="1">
      <c r="A4" s="107"/>
      <c r="B4" s="107"/>
      <c r="C4" s="107"/>
      <c r="D4" s="107" t="s">
        <v>21</v>
      </c>
      <c r="E4" s="107" t="s">
        <v>22</v>
      </c>
      <c r="F4" s="107" t="s">
        <v>23</v>
      </c>
      <c r="G4" s="107"/>
      <c r="H4" s="107" t="s">
        <v>24</v>
      </c>
      <c r="I4" s="108" t="s">
        <v>25</v>
      </c>
      <c r="J4" s="108"/>
      <c r="K4" s="108"/>
      <c r="L4" s="107" t="s">
        <v>26</v>
      </c>
      <c r="M4" s="107"/>
    </row>
    <row r="5" spans="1:13" ht="52.5" customHeight="1">
      <c r="A5" s="107"/>
      <c r="B5" s="107"/>
      <c r="C5" s="107"/>
      <c r="D5" s="107"/>
      <c r="E5" s="107"/>
      <c r="F5" s="5" t="s">
        <v>27</v>
      </c>
      <c r="G5" s="5" t="s">
        <v>28</v>
      </c>
      <c r="H5" s="107"/>
      <c r="I5" s="4" t="s">
        <v>29</v>
      </c>
      <c r="J5" s="4" t="s">
        <v>30</v>
      </c>
      <c r="K5" s="4" t="s">
        <v>31</v>
      </c>
      <c r="L5" s="107"/>
      <c r="M5" s="107"/>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12</v>
      </c>
      <c r="D7" s="41">
        <f>SUM(D8:D15)+SUM(D18:D20)</f>
        <v>0</v>
      </c>
      <c r="E7" s="41">
        <f aca="true" t="shared" si="0" ref="E7:M7">SUM(E8:E15)+SUM(E18:E20)</f>
        <v>0</v>
      </c>
      <c r="F7" s="41">
        <f t="shared" si="0"/>
        <v>9</v>
      </c>
      <c r="G7" s="41">
        <f t="shared" si="0"/>
        <v>3</v>
      </c>
      <c r="H7" s="41">
        <f t="shared" si="0"/>
        <v>0</v>
      </c>
      <c r="I7" s="41">
        <f t="shared" si="0"/>
        <v>1</v>
      </c>
      <c r="J7" s="41">
        <f t="shared" si="0"/>
        <v>9</v>
      </c>
      <c r="K7" s="41">
        <f t="shared" si="0"/>
        <v>2</v>
      </c>
      <c r="L7" s="41">
        <f t="shared" si="0"/>
        <v>5</v>
      </c>
      <c r="M7" s="41">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0</v>
      </c>
      <c r="D9" s="42"/>
      <c r="E9" s="42"/>
      <c r="F9" s="42"/>
      <c r="G9" s="42"/>
      <c r="H9" s="42"/>
      <c r="I9" s="42"/>
      <c r="J9" s="42"/>
      <c r="K9" s="42"/>
      <c r="L9" s="42"/>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12</v>
      </c>
      <c r="D12" s="42"/>
      <c r="E12" s="42"/>
      <c r="F12" s="42">
        <v>9</v>
      </c>
      <c r="G12" s="42">
        <v>3</v>
      </c>
      <c r="H12" s="42"/>
      <c r="I12" s="42">
        <v>1</v>
      </c>
      <c r="J12" s="42">
        <v>9</v>
      </c>
      <c r="K12" s="42">
        <v>2</v>
      </c>
      <c r="L12" s="42">
        <v>5</v>
      </c>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12" dxfId="8">
      <formula>$F7+$G7&gt;$C7</formula>
    </cfRule>
  </conditionalFormatting>
  <conditionalFormatting sqref="C15:M16">
    <cfRule type="expression" priority="11" dxfId="6">
      <formula>C$16&gt;C$15</formula>
    </cfRule>
  </conditionalFormatting>
  <conditionalFormatting sqref="C17:M17 C15:M15">
    <cfRule type="expression" priority="10" dxfId="6">
      <formula>C$17&gt;C$15</formula>
    </cfRule>
  </conditionalFormatting>
  <conditionalFormatting sqref="C21:M21 C7:M7">
    <cfRule type="expression" priority="4" dxfId="6">
      <formula>C$21&gt;C$7</formula>
    </cfRule>
    <cfRule type="expression" priority="9" dxfId="6">
      <formula>C$21&gt;C$7</formula>
    </cfRule>
  </conditionalFormatting>
  <conditionalFormatting sqref="C7:D21">
    <cfRule type="expression" priority="8" dxfId="8">
      <formula>$D7&gt;$C7</formula>
    </cfRule>
  </conditionalFormatting>
  <conditionalFormatting sqref="E7:E21 C7:C21">
    <cfRule type="expression" priority="7" dxfId="8">
      <formula>$E7&gt;$C7</formula>
    </cfRule>
  </conditionalFormatting>
  <conditionalFormatting sqref="C7:C21 H7:H21">
    <cfRule type="expression" priority="6" dxfId="8">
      <formula>$H7&gt;$C7</formula>
    </cfRule>
  </conditionalFormatting>
  <conditionalFormatting sqref="C7:C21 L7:L21">
    <cfRule type="expression" priority="5" dxfId="8">
      <formula>$L7&gt;$C7</formula>
    </cfRule>
  </conditionalFormatting>
  <conditionalFormatting sqref="F12:G12">
    <cfRule type="expression" priority="3" dxfId="8">
      <formula>$F12+$G12&gt;$C12</formula>
    </cfRule>
  </conditionalFormatting>
  <conditionalFormatting sqref="H12">
    <cfRule type="expression" priority="2" dxfId="8">
      <formula>$H12&gt;$C12</formula>
    </cfRule>
  </conditionalFormatting>
  <conditionalFormatting sqref="L12">
    <cfRule type="expression" priority="1" dxfId="8">
      <formula>$L12&gt;$C12</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14" activePane="bottomRight" state="frozen"/>
      <selection pane="topLeft" activeCell="B32" sqref="B32"/>
      <selection pane="topRight" activeCell="B32" sqref="B32"/>
      <selection pane="bottomLeft" activeCell="B32" sqref="B32"/>
      <selection pane="bottomRight" activeCell="I19" sqref="I1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0" t="s">
        <v>47</v>
      </c>
      <c r="B1" s="110"/>
      <c r="C1" s="110"/>
      <c r="D1" s="110"/>
      <c r="E1" s="110"/>
      <c r="F1" s="110"/>
      <c r="G1" s="110"/>
      <c r="H1" s="110"/>
      <c r="I1" s="110"/>
      <c r="J1" s="110"/>
      <c r="K1" s="110"/>
      <c r="L1" s="110"/>
      <c r="M1" s="110"/>
      <c r="N1" s="110"/>
      <c r="O1" s="110"/>
      <c r="P1" s="110"/>
      <c r="Q1" s="110"/>
    </row>
    <row r="2" spans="1:17" ht="12.75">
      <c r="A2" s="111" t="s">
        <v>48</v>
      </c>
      <c r="B2" s="111"/>
      <c r="C2" s="111"/>
      <c r="D2" s="111"/>
      <c r="E2" s="111"/>
      <c r="F2" s="111"/>
      <c r="G2" s="111"/>
      <c r="H2" s="111"/>
      <c r="I2" s="111"/>
      <c r="J2" s="111"/>
      <c r="K2" s="111"/>
      <c r="L2" s="111"/>
      <c r="M2" s="111"/>
      <c r="N2" s="111"/>
      <c r="O2" s="111"/>
      <c r="P2" s="111"/>
      <c r="Q2" s="111"/>
    </row>
    <row r="3" spans="1:17" ht="22.5" customHeight="1">
      <c r="A3" s="112" t="s">
        <v>49</v>
      </c>
      <c r="B3" s="112" t="s">
        <v>17</v>
      </c>
      <c r="C3" s="112" t="s">
        <v>50</v>
      </c>
      <c r="D3" s="112" t="s">
        <v>51</v>
      </c>
      <c r="E3" s="112"/>
      <c r="F3" s="112"/>
      <c r="G3" s="112"/>
      <c r="H3" s="112"/>
      <c r="I3" s="112"/>
      <c r="J3" s="112"/>
      <c r="K3" s="112"/>
      <c r="L3" s="112"/>
      <c r="M3" s="112"/>
      <c r="N3" s="112" t="s">
        <v>52</v>
      </c>
      <c r="O3" s="112" t="s">
        <v>53</v>
      </c>
      <c r="P3" s="112" t="s">
        <v>54</v>
      </c>
      <c r="Q3" s="112" t="s">
        <v>55</v>
      </c>
    </row>
    <row r="4" spans="1:17" ht="26.25" customHeight="1">
      <c r="A4" s="112"/>
      <c r="B4" s="112"/>
      <c r="C4" s="112"/>
      <c r="D4" s="113" t="s">
        <v>18</v>
      </c>
      <c r="E4" s="113" t="s">
        <v>56</v>
      </c>
      <c r="F4" s="113"/>
      <c r="G4" s="113"/>
      <c r="H4" s="113"/>
      <c r="I4" s="113"/>
      <c r="J4" s="113"/>
      <c r="K4" s="113"/>
      <c r="L4" s="113"/>
      <c r="M4" s="113"/>
      <c r="N4" s="112"/>
      <c r="O4" s="112"/>
      <c r="P4" s="112"/>
      <c r="Q4" s="112"/>
    </row>
    <row r="5" spans="1:17" ht="24.75" customHeight="1">
      <c r="A5" s="112"/>
      <c r="B5" s="112"/>
      <c r="C5" s="112"/>
      <c r="D5" s="112"/>
      <c r="E5" s="113" t="s">
        <v>57</v>
      </c>
      <c r="F5" s="113"/>
      <c r="G5" s="113"/>
      <c r="H5" s="113"/>
      <c r="I5" s="113"/>
      <c r="J5" s="113"/>
      <c r="K5" s="112" t="s">
        <v>58</v>
      </c>
      <c r="L5" s="112" t="s">
        <v>59</v>
      </c>
      <c r="M5" s="112" t="s">
        <v>60</v>
      </c>
      <c r="N5" s="112"/>
      <c r="O5" s="112"/>
      <c r="P5" s="112"/>
      <c r="Q5" s="112"/>
    </row>
    <row r="6" spans="1:17" ht="81" customHeight="1">
      <c r="A6" s="112"/>
      <c r="B6" s="112"/>
      <c r="C6" s="112"/>
      <c r="D6" s="112"/>
      <c r="E6" s="23" t="s">
        <v>365</v>
      </c>
      <c r="F6" s="23" t="s">
        <v>366</v>
      </c>
      <c r="G6" s="23" t="s">
        <v>367</v>
      </c>
      <c r="H6" s="23" t="s">
        <v>331</v>
      </c>
      <c r="I6" s="23" t="s">
        <v>332</v>
      </c>
      <c r="J6" s="23" t="s">
        <v>61</v>
      </c>
      <c r="K6" s="112"/>
      <c r="L6" s="112"/>
      <c r="M6" s="112"/>
      <c r="N6" s="112"/>
      <c r="O6" s="112"/>
      <c r="P6" s="112"/>
      <c r="Q6" s="112"/>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1</v>
      </c>
      <c r="D8" s="45">
        <f aca="true" t="shared" si="0" ref="D8:Q8">SUM(D9,D10,D12,D14,D16,D17,D19,D20,D23)</f>
        <v>691</v>
      </c>
      <c r="E8" s="45">
        <f t="shared" si="0"/>
        <v>555</v>
      </c>
      <c r="F8" s="45">
        <f t="shared" si="0"/>
        <v>35</v>
      </c>
      <c r="G8" s="45">
        <f t="shared" si="0"/>
        <v>16</v>
      </c>
      <c r="H8" s="45">
        <f t="shared" si="0"/>
        <v>85</v>
      </c>
      <c r="I8" s="45">
        <f t="shared" si="0"/>
        <v>0</v>
      </c>
      <c r="J8" s="45">
        <f t="shared" si="0"/>
        <v>0</v>
      </c>
      <c r="K8" s="45">
        <f t="shared" si="0"/>
        <v>137</v>
      </c>
      <c r="L8" s="45">
        <f t="shared" si="0"/>
        <v>0</v>
      </c>
      <c r="M8" s="45">
        <f t="shared" si="0"/>
        <v>0</v>
      </c>
      <c r="N8" s="45">
        <f t="shared" si="0"/>
        <v>0</v>
      </c>
      <c r="O8" s="45">
        <f t="shared" si="0"/>
        <v>0</v>
      </c>
      <c r="P8" s="45">
        <f t="shared" si="0"/>
        <v>0</v>
      </c>
      <c r="Q8" s="45">
        <f t="shared" si="0"/>
        <v>0</v>
      </c>
    </row>
    <row r="9" spans="1:17" ht="51">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5.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5.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v>1</v>
      </c>
      <c r="D16" s="45">
        <f t="shared" si="1"/>
        <v>575</v>
      </c>
      <c r="E16" s="44">
        <v>555</v>
      </c>
      <c r="F16" s="44">
        <v>20</v>
      </c>
      <c r="G16" s="44"/>
      <c r="H16" s="44"/>
      <c r="I16" s="43" t="s">
        <v>63</v>
      </c>
      <c r="J16" s="43" t="s">
        <v>63</v>
      </c>
      <c r="K16" s="44">
        <v>137</v>
      </c>
      <c r="L16" s="44"/>
      <c r="M16" s="44"/>
      <c r="N16" s="43" t="s">
        <v>63</v>
      </c>
      <c r="O16" s="43" t="s">
        <v>63</v>
      </c>
      <c r="P16" s="43" t="s">
        <v>63</v>
      </c>
      <c r="Q16" s="44"/>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116</v>
      </c>
      <c r="E19" s="44"/>
      <c r="F19" s="44">
        <v>15</v>
      </c>
      <c r="G19" s="44">
        <v>16</v>
      </c>
      <c r="H19" s="44">
        <v>85</v>
      </c>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K13" sqref="K13"/>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0" t="s">
        <v>71</v>
      </c>
      <c r="B1" s="110"/>
      <c r="C1" s="110"/>
      <c r="D1" s="110"/>
      <c r="E1" s="110"/>
      <c r="F1" s="110"/>
      <c r="G1" s="110"/>
      <c r="H1" s="110"/>
      <c r="I1" s="110"/>
      <c r="J1" s="110"/>
      <c r="K1" s="110"/>
      <c r="L1" s="110"/>
      <c r="M1" s="110"/>
      <c r="N1" s="110"/>
    </row>
    <row r="2" spans="1:14" ht="12.75">
      <c r="A2" s="111" t="s">
        <v>48</v>
      </c>
      <c r="B2" s="111"/>
      <c r="C2" s="111"/>
      <c r="D2" s="111"/>
      <c r="E2" s="111"/>
      <c r="F2" s="111"/>
      <c r="G2" s="111"/>
      <c r="H2" s="111"/>
      <c r="I2" s="111"/>
      <c r="J2" s="111"/>
      <c r="K2" s="111"/>
      <c r="L2" s="111"/>
      <c r="M2" s="111"/>
      <c r="N2" s="111"/>
    </row>
    <row r="3" spans="1:14" ht="42" customHeight="1">
      <c r="A3" s="112" t="s">
        <v>72</v>
      </c>
      <c r="B3" s="112" t="s">
        <v>17</v>
      </c>
      <c r="C3" s="113" t="s">
        <v>73</v>
      </c>
      <c r="D3" s="113"/>
      <c r="E3" s="113"/>
      <c r="F3" s="113"/>
      <c r="G3" s="113"/>
      <c r="H3" s="112" t="s">
        <v>74</v>
      </c>
      <c r="I3" s="112"/>
      <c r="J3" s="112"/>
      <c r="K3" s="112" t="s">
        <v>336</v>
      </c>
      <c r="L3" s="112"/>
      <c r="M3" s="112" t="s">
        <v>339</v>
      </c>
      <c r="N3" s="112" t="s">
        <v>340</v>
      </c>
    </row>
    <row r="4" spans="1:14" ht="33.75" customHeight="1">
      <c r="A4" s="112"/>
      <c r="B4" s="112"/>
      <c r="C4" s="112" t="s">
        <v>18</v>
      </c>
      <c r="D4" s="112" t="s">
        <v>75</v>
      </c>
      <c r="E4" s="112"/>
      <c r="F4" s="112"/>
      <c r="G4" s="112"/>
      <c r="H4" s="112" t="s">
        <v>333</v>
      </c>
      <c r="I4" s="112" t="s">
        <v>335</v>
      </c>
      <c r="J4" s="112" t="s">
        <v>334</v>
      </c>
      <c r="K4" s="112" t="s">
        <v>18</v>
      </c>
      <c r="L4" s="112" t="s">
        <v>337</v>
      </c>
      <c r="M4" s="112"/>
      <c r="N4" s="112"/>
    </row>
    <row r="5" spans="1:14" ht="38.25">
      <c r="A5" s="112"/>
      <c r="B5" s="112"/>
      <c r="C5" s="112"/>
      <c r="D5" s="23" t="s">
        <v>76</v>
      </c>
      <c r="E5" s="23" t="s">
        <v>338</v>
      </c>
      <c r="F5" s="23" t="s">
        <v>77</v>
      </c>
      <c r="G5" s="27" t="s">
        <v>78</v>
      </c>
      <c r="H5" s="112"/>
      <c r="I5" s="112"/>
      <c r="J5" s="112"/>
      <c r="K5" s="112"/>
      <c r="L5" s="112"/>
      <c r="M5" s="112"/>
      <c r="N5" s="112"/>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5</v>
      </c>
      <c r="D7" s="45">
        <f aca="true" t="shared" si="0" ref="D7:N7">SUM(D8,D37)</f>
        <v>0</v>
      </c>
      <c r="E7" s="45">
        <f t="shared" si="0"/>
        <v>0</v>
      </c>
      <c r="F7" s="45">
        <f t="shared" si="0"/>
        <v>5</v>
      </c>
      <c r="G7" s="45">
        <f t="shared" si="0"/>
        <v>0</v>
      </c>
      <c r="H7" s="45">
        <f t="shared" si="0"/>
        <v>5</v>
      </c>
      <c r="I7" s="45">
        <f t="shared" si="0"/>
        <v>0</v>
      </c>
      <c r="J7" s="45">
        <f t="shared" si="0"/>
        <v>0</v>
      </c>
      <c r="K7" s="45">
        <f t="shared" si="0"/>
        <v>76</v>
      </c>
      <c r="L7" s="45">
        <f t="shared" si="0"/>
        <v>0</v>
      </c>
      <c r="M7" s="45">
        <f t="shared" si="0"/>
        <v>122808</v>
      </c>
      <c r="N7" s="45">
        <f t="shared" si="0"/>
        <v>198174</v>
      </c>
    </row>
    <row r="8" spans="1:14" ht="38.25">
      <c r="A8" s="29" t="s">
        <v>343</v>
      </c>
      <c r="B8" s="24">
        <v>35</v>
      </c>
      <c r="C8" s="45">
        <f>SUM(C9:C10,C13,C18,C19,C22,C23,C29:C31,C35:C36)</f>
        <v>5</v>
      </c>
      <c r="D8" s="45">
        <f aca="true" t="shared" si="1" ref="D8:N8">SUM(D9:D10,D13,D18,D19,D22,D23,D29:D31,D35:D36)</f>
        <v>0</v>
      </c>
      <c r="E8" s="45">
        <f t="shared" si="1"/>
        <v>0</v>
      </c>
      <c r="F8" s="45">
        <f t="shared" si="1"/>
        <v>5</v>
      </c>
      <c r="G8" s="45">
        <f t="shared" si="1"/>
        <v>0</v>
      </c>
      <c r="H8" s="45">
        <f t="shared" si="1"/>
        <v>5</v>
      </c>
      <c r="I8" s="45">
        <f t="shared" si="1"/>
        <v>0</v>
      </c>
      <c r="J8" s="45">
        <f t="shared" si="1"/>
        <v>0</v>
      </c>
      <c r="K8" s="45">
        <f t="shared" si="1"/>
        <v>76</v>
      </c>
      <c r="L8" s="45">
        <f t="shared" si="1"/>
        <v>0</v>
      </c>
      <c r="M8" s="45">
        <f t="shared" si="1"/>
        <v>122808</v>
      </c>
      <c r="N8" s="45">
        <f t="shared" si="1"/>
        <v>198174</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1</v>
      </c>
      <c r="D10" s="26"/>
      <c r="E10" s="26"/>
      <c r="F10" s="26">
        <v>1</v>
      </c>
      <c r="G10" s="26"/>
      <c r="H10" s="26">
        <v>1</v>
      </c>
      <c r="I10" s="26"/>
      <c r="J10" s="26"/>
      <c r="K10" s="26">
        <v>19</v>
      </c>
      <c r="L10" s="26"/>
      <c r="M10" s="26">
        <v>20160</v>
      </c>
      <c r="N10" s="26">
        <v>38304</v>
      </c>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1</v>
      </c>
      <c r="D13" s="26"/>
      <c r="E13" s="26"/>
      <c r="F13" s="26">
        <v>1</v>
      </c>
      <c r="G13" s="26"/>
      <c r="H13" s="26">
        <v>1</v>
      </c>
      <c r="I13" s="26"/>
      <c r="J13" s="26"/>
      <c r="K13" s="26">
        <v>21</v>
      </c>
      <c r="L13" s="26"/>
      <c r="M13" s="26">
        <v>58968</v>
      </c>
      <c r="N13" s="26">
        <v>61320</v>
      </c>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1</v>
      </c>
      <c r="D16" s="26"/>
      <c r="E16" s="26"/>
      <c r="F16" s="26">
        <v>1</v>
      </c>
      <c r="G16" s="26"/>
      <c r="H16" s="26">
        <v>1</v>
      </c>
      <c r="I16" s="26"/>
      <c r="J16" s="26"/>
      <c r="K16" s="26">
        <v>21</v>
      </c>
      <c r="L16" s="26"/>
      <c r="M16" s="26">
        <v>58968</v>
      </c>
      <c r="N16" s="26">
        <v>61320</v>
      </c>
    </row>
    <row r="17" spans="1:14" ht="14.25">
      <c r="A17" s="29" t="s">
        <v>87</v>
      </c>
      <c r="B17" s="24">
        <v>44</v>
      </c>
      <c r="C17" s="45">
        <f t="shared" si="2"/>
        <v>274</v>
      </c>
      <c r="D17" s="26"/>
      <c r="E17" s="26"/>
      <c r="F17" s="26">
        <v>274</v>
      </c>
      <c r="G17" s="26"/>
      <c r="H17" s="26">
        <v>274</v>
      </c>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3</v>
      </c>
      <c r="D36" s="26"/>
      <c r="E36" s="26"/>
      <c r="F36" s="26">
        <v>3</v>
      </c>
      <c r="G36" s="26"/>
      <c r="H36" s="26">
        <v>3</v>
      </c>
      <c r="I36" s="26"/>
      <c r="J36" s="26"/>
      <c r="K36" s="26">
        <v>36</v>
      </c>
      <c r="L36" s="26"/>
      <c r="M36" s="26">
        <v>43680</v>
      </c>
      <c r="N36" s="26">
        <v>98550</v>
      </c>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43" dxfId="6">
      <formula>D$23&lt;SUM(D$24:D$26)</formula>
    </cfRule>
  </conditionalFormatting>
  <conditionalFormatting sqref="D7:H36">
    <cfRule type="expression" priority="36" dxfId="5">
      <formula>$H7&gt;SUM($D7:$G7)</formula>
    </cfRule>
  </conditionalFormatting>
  <conditionalFormatting sqref="D7:G42 J7:J42 K37:L37">
    <cfRule type="expression" priority="41" dxfId="5">
      <formula>$J7&gt;SUM($D7:$G7)</formula>
    </cfRule>
  </conditionalFormatting>
  <conditionalFormatting sqref="D7:G36 I7:I36">
    <cfRule type="expression" priority="34" dxfId="5">
      <formula>$I7&gt;SUM($D7:$G7)</formula>
    </cfRule>
  </conditionalFormatting>
  <conditionalFormatting sqref="C10:N11">
    <cfRule type="expression" priority="32" dxfId="6">
      <formula>C$11&gt;C$10</formula>
    </cfRule>
  </conditionalFormatting>
  <conditionalFormatting sqref="C13:N14">
    <cfRule type="expression" priority="31" dxfId="6">
      <formula>C$14&gt;C$13</formula>
    </cfRule>
  </conditionalFormatting>
  <conditionalFormatting sqref="C13:N13 C15:N15">
    <cfRule type="expression" priority="30" dxfId="6">
      <formula>C$15&gt;C$13</formula>
    </cfRule>
  </conditionalFormatting>
  <conditionalFormatting sqref="C13:N13 C16:N16">
    <cfRule type="expression" priority="29" dxfId="6">
      <formula>C$16&gt;C$13</formula>
    </cfRule>
  </conditionalFormatting>
  <conditionalFormatting sqref="C19:N20">
    <cfRule type="expression" priority="28" dxfId="6">
      <formula>C$20&gt;C$19</formula>
    </cfRule>
  </conditionalFormatting>
  <conditionalFormatting sqref="C19:N19 C21:N21">
    <cfRule type="expression" priority="27" dxfId="6">
      <formula>C$21&gt;C$19</formula>
    </cfRule>
  </conditionalFormatting>
  <conditionalFormatting sqref="C23:N23 C28:N28">
    <cfRule type="expression" priority="26" dxfId="6">
      <formula>C$28&gt;C$23</formula>
    </cfRule>
  </conditionalFormatting>
  <conditionalFormatting sqref="K7:L11 K13:L16 K18:L26 K28:L36 K38:L42">
    <cfRule type="expression" priority="25" dxfId="8">
      <formula>$L7&gt;$K7</formula>
    </cfRule>
  </conditionalFormatting>
  <conditionalFormatting sqref="E10:G10">
    <cfRule type="expression" priority="24" dxfId="5">
      <formula>$H10&gt;SUM($D10:$G10)</formula>
    </cfRule>
  </conditionalFormatting>
  <conditionalFormatting sqref="E10:F10 I10">
    <cfRule type="expression" priority="23" dxfId="5">
      <formula>$J10&gt;SUM($D10:$G10)</formula>
    </cfRule>
  </conditionalFormatting>
  <conditionalFormatting sqref="E10:F10 H10">
    <cfRule type="expression" priority="22" dxfId="5">
      <formula>$I10&gt;SUM($D10:$G10)</formula>
    </cfRule>
  </conditionalFormatting>
  <conditionalFormatting sqref="E10:M10">
    <cfRule type="expression" priority="21" dxfId="6">
      <formula>E$11&gt;E$10</formula>
    </cfRule>
  </conditionalFormatting>
  <conditionalFormatting sqref="J10:K10">
    <cfRule type="expression" priority="20" dxfId="8">
      <formula>$L10&gt;$K10</formula>
    </cfRule>
  </conditionalFormatting>
  <conditionalFormatting sqref="F10:H10">
    <cfRule type="expression" priority="19" dxfId="5">
      <formula>$H10&gt;SUM($D10:$G10)</formula>
    </cfRule>
  </conditionalFormatting>
  <conditionalFormatting sqref="F10:G10 J10">
    <cfRule type="expression" priority="18" dxfId="5">
      <formula>$J10&gt;SUM($D10:$G10)</formula>
    </cfRule>
  </conditionalFormatting>
  <conditionalFormatting sqref="F10:G10 I10">
    <cfRule type="expression" priority="17" dxfId="5">
      <formula>$I10&gt;SUM($D10:$G10)</formula>
    </cfRule>
  </conditionalFormatting>
  <conditionalFormatting sqref="F10:N10">
    <cfRule type="expression" priority="16" dxfId="6">
      <formula>F$11&gt;F$10</formula>
    </cfRule>
  </conditionalFormatting>
  <conditionalFormatting sqref="K10:L10">
    <cfRule type="expression" priority="15" dxfId="8">
      <formula>$L10&gt;$K10</formula>
    </cfRule>
  </conditionalFormatting>
  <conditionalFormatting sqref="F13:H16">
    <cfRule type="expression" priority="14" dxfId="5">
      <formula>$H13&gt;SUM($D13:$G13)</formula>
    </cfRule>
  </conditionalFormatting>
  <conditionalFormatting sqref="F13:G16 J13:J16">
    <cfRule type="expression" priority="13" dxfId="5">
      <formula>$J13&gt;SUM($D13:$G13)</formula>
    </cfRule>
  </conditionalFormatting>
  <conditionalFormatting sqref="F13:G16 I13:I16">
    <cfRule type="expression" priority="12" dxfId="5">
      <formula>$I13&gt;SUM($D13:$G13)</formula>
    </cfRule>
  </conditionalFormatting>
  <conditionalFormatting sqref="F13:N14">
    <cfRule type="expression" priority="11" dxfId="6">
      <formula>F$14&gt;F$13</formula>
    </cfRule>
  </conditionalFormatting>
  <conditionalFormatting sqref="F13:N13 F15:N15">
    <cfRule type="expression" priority="10" dxfId="6">
      <formula>F$15&gt;F$13</formula>
    </cfRule>
  </conditionalFormatting>
  <conditionalFormatting sqref="F13:N13 F16:N16">
    <cfRule type="expression" priority="9" dxfId="6">
      <formula>F$16&gt;F$13</formula>
    </cfRule>
  </conditionalFormatting>
  <conditionalFormatting sqref="K13:L16">
    <cfRule type="expression" priority="8" dxfId="8">
      <formula>$L13&gt;$K13</formula>
    </cfRule>
  </conditionalFormatting>
  <conditionalFormatting sqref="F17:H17">
    <cfRule type="expression" priority="7" dxfId="5">
      <formula>$H17&gt;SUM($D17:$G17)</formula>
    </cfRule>
  </conditionalFormatting>
  <conditionalFormatting sqref="F17:G17">
    <cfRule type="expression" priority="6" dxfId="5">
      <formula>$J17&gt;SUM($D17:$G17)</formula>
    </cfRule>
  </conditionalFormatting>
  <conditionalFormatting sqref="F17:G17">
    <cfRule type="expression" priority="5" dxfId="5">
      <formula>$I17&gt;SUM($D17:$G17)</formula>
    </cfRule>
  </conditionalFormatting>
  <conditionalFormatting sqref="F36:H36">
    <cfRule type="expression" priority="4" dxfId="5">
      <formula>$H36&gt;SUM($D36:$G36)</formula>
    </cfRule>
  </conditionalFormatting>
  <conditionalFormatting sqref="F36:G36 J36">
    <cfRule type="expression" priority="3" dxfId="5">
      <formula>$J36&gt;SUM($D36:$G36)</formula>
    </cfRule>
  </conditionalFormatting>
  <conditionalFormatting sqref="F36:G36 I36">
    <cfRule type="expression" priority="2" dxfId="5">
      <formula>$I36&gt;SUM($D36:$G36)</formula>
    </cfRule>
  </conditionalFormatting>
  <conditionalFormatting sqref="K36:L36">
    <cfRule type="expression" priority="1" dxfId="8">
      <formula>$L36&gt;$K36</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D11" activePane="bottomRight" state="frozen"/>
      <selection pane="topLeft" activeCell="B32" sqref="B32"/>
      <selection pane="topRight" activeCell="B32" sqref="B32"/>
      <selection pane="bottomLeft" activeCell="B32" sqref="B32"/>
      <selection pane="bottomRight" activeCell="F9" sqref="F9"/>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0" t="s">
        <v>111</v>
      </c>
      <c r="B1" s="110"/>
      <c r="C1" s="110"/>
      <c r="D1" s="110"/>
      <c r="E1" s="110"/>
      <c r="F1" s="110"/>
      <c r="G1" s="110"/>
      <c r="H1" s="110"/>
      <c r="I1" s="110"/>
    </row>
    <row r="2" spans="1:9" ht="26.25" customHeight="1">
      <c r="A2" s="114" t="s">
        <v>112</v>
      </c>
      <c r="B2" s="114"/>
      <c r="C2" s="114"/>
      <c r="D2" s="114"/>
      <c r="E2" s="114"/>
      <c r="F2" s="114"/>
      <c r="G2" s="114"/>
      <c r="H2" s="114"/>
      <c r="I2" s="114"/>
    </row>
    <row r="3" spans="1:9" ht="12.75" customHeight="1">
      <c r="A3" s="112" t="s">
        <v>113</v>
      </c>
      <c r="B3" s="112" t="s">
        <v>17</v>
      </c>
      <c r="C3" s="112" t="s">
        <v>114</v>
      </c>
      <c r="D3" s="112"/>
      <c r="E3" s="112"/>
      <c r="F3" s="112"/>
      <c r="G3" s="112" t="s">
        <v>115</v>
      </c>
      <c r="H3" s="112" t="s">
        <v>116</v>
      </c>
      <c r="I3" s="112" t="s">
        <v>342</v>
      </c>
    </row>
    <row r="4" spans="1:9" ht="12.75" customHeight="1">
      <c r="A4" s="112"/>
      <c r="B4" s="112"/>
      <c r="C4" s="113" t="s">
        <v>18</v>
      </c>
      <c r="D4" s="112" t="s">
        <v>117</v>
      </c>
      <c r="E4" s="112"/>
      <c r="F4" s="112"/>
      <c r="G4" s="112"/>
      <c r="H4" s="112"/>
      <c r="I4" s="112"/>
    </row>
    <row r="5" spans="1:9" ht="45" customHeight="1">
      <c r="A5" s="112"/>
      <c r="B5" s="112"/>
      <c r="C5" s="112"/>
      <c r="D5" s="112" t="s">
        <v>118</v>
      </c>
      <c r="E5" s="112" t="s">
        <v>119</v>
      </c>
      <c r="F5" s="112"/>
      <c r="G5" s="112"/>
      <c r="H5" s="112"/>
      <c r="I5" s="112"/>
    </row>
    <row r="6" spans="1:9" ht="51">
      <c r="A6" s="112"/>
      <c r="B6" s="112"/>
      <c r="C6" s="112"/>
      <c r="D6" s="112"/>
      <c r="E6" s="23" t="s">
        <v>120</v>
      </c>
      <c r="F6" s="23" t="s">
        <v>121</v>
      </c>
      <c r="G6" s="112"/>
      <c r="H6" s="112"/>
      <c r="I6" s="112"/>
    </row>
    <row r="7" spans="1:9" ht="12.75">
      <c r="A7" s="24">
        <v>1</v>
      </c>
      <c r="B7" s="24">
        <v>2</v>
      </c>
      <c r="C7" s="24">
        <v>3</v>
      </c>
      <c r="D7" s="24">
        <v>4</v>
      </c>
      <c r="E7" s="24">
        <v>5</v>
      </c>
      <c r="F7" s="24">
        <v>6</v>
      </c>
      <c r="G7" s="24">
        <v>7</v>
      </c>
      <c r="H7" s="24">
        <v>8</v>
      </c>
      <c r="I7" s="24">
        <v>9</v>
      </c>
    </row>
    <row r="8" spans="1:9" ht="25.5">
      <c r="A8" s="28" t="s">
        <v>122</v>
      </c>
      <c r="B8" s="24">
        <v>70</v>
      </c>
      <c r="C8" s="47">
        <f>SUM(C9:C15)</f>
        <v>12219.5</v>
      </c>
      <c r="D8" s="47">
        <f aca="true" t="shared" si="0" ref="D8:I8">SUM(D9:D15)</f>
        <v>693.1</v>
      </c>
      <c r="E8" s="47">
        <f t="shared" si="0"/>
        <v>400.29999999999995</v>
      </c>
      <c r="F8" s="47">
        <f t="shared" si="0"/>
        <v>11126.099999999999</v>
      </c>
      <c r="G8" s="47">
        <f t="shared" si="0"/>
        <v>263.6</v>
      </c>
      <c r="H8" s="47">
        <f>SUM(G8,C8)</f>
        <v>12483.1</v>
      </c>
      <c r="I8" s="47">
        <f t="shared" si="0"/>
        <v>2030.8000000000002</v>
      </c>
    </row>
    <row r="9" spans="1:9" ht="38.25">
      <c r="A9" s="29" t="s">
        <v>123</v>
      </c>
      <c r="B9" s="24">
        <v>71</v>
      </c>
      <c r="C9" s="47">
        <f>SUM(D9:F9)</f>
        <v>734.1</v>
      </c>
      <c r="D9" s="49"/>
      <c r="E9" s="49">
        <v>139.4</v>
      </c>
      <c r="F9" s="49">
        <f>392.8+201.9</f>
        <v>594.7</v>
      </c>
      <c r="G9" s="49"/>
      <c r="H9" s="47">
        <f aca="true" t="shared" si="1" ref="H9:H15">SUM(G9,C9)</f>
        <v>734.1</v>
      </c>
      <c r="I9" s="49">
        <f>E9+F9</f>
        <v>734.1</v>
      </c>
    </row>
    <row r="10" spans="1:9" ht="25.5">
      <c r="A10" s="29" t="s">
        <v>124</v>
      </c>
      <c r="B10" s="24">
        <v>72</v>
      </c>
      <c r="C10" s="47">
        <f aca="true" t="shared" si="2" ref="C10:C15">SUM(D10:F10)</f>
        <v>552.6</v>
      </c>
      <c r="D10" s="49"/>
      <c r="E10" s="49"/>
      <c r="F10" s="49">
        <f>270+282.6</f>
        <v>552.6</v>
      </c>
      <c r="G10" s="49"/>
      <c r="H10" s="47">
        <f t="shared" si="1"/>
        <v>552.6</v>
      </c>
      <c r="I10" s="49">
        <v>282.6</v>
      </c>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8365.4</v>
      </c>
      <c r="D13" s="49"/>
      <c r="E13" s="49">
        <v>260.9</v>
      </c>
      <c r="F13" s="49">
        <f>8044.5+60</f>
        <v>8104.5</v>
      </c>
      <c r="G13" s="49">
        <v>24.6</v>
      </c>
      <c r="H13" s="47">
        <f t="shared" si="1"/>
        <v>8390</v>
      </c>
      <c r="I13" s="49">
        <v>321</v>
      </c>
    </row>
    <row r="14" spans="1:9" ht="25.5">
      <c r="A14" s="29" t="s">
        <v>128</v>
      </c>
      <c r="B14" s="24">
        <v>76</v>
      </c>
      <c r="C14" s="47">
        <f t="shared" si="2"/>
        <v>647.2</v>
      </c>
      <c r="D14" s="49"/>
      <c r="E14" s="49"/>
      <c r="F14" s="49">
        <v>647.2</v>
      </c>
      <c r="G14" s="49">
        <v>239</v>
      </c>
      <c r="H14" s="47">
        <f t="shared" si="1"/>
        <v>886.2</v>
      </c>
      <c r="I14" s="49"/>
    </row>
    <row r="15" spans="1:9" ht="12.75">
      <c r="A15" s="29" t="s">
        <v>129</v>
      </c>
      <c r="B15" s="24">
        <v>77</v>
      </c>
      <c r="C15" s="47">
        <f t="shared" si="2"/>
        <v>1920.1999999999985</v>
      </c>
      <c r="D15" s="49">
        <v>693.1</v>
      </c>
      <c r="E15" s="49"/>
      <c r="F15" s="49">
        <f>10188.8-8961.7</f>
        <v>1227.0999999999985</v>
      </c>
      <c r="G15" s="49"/>
      <c r="H15" s="47">
        <f t="shared" si="1"/>
        <v>1920.1999999999985</v>
      </c>
      <c r="I15" s="49">
        <v>693.1</v>
      </c>
    </row>
    <row r="17" spans="1:5" ht="12.75" customHeight="1">
      <c r="A17" s="32" t="s">
        <v>130</v>
      </c>
      <c r="B17" s="115" t="s">
        <v>131</v>
      </c>
      <c r="C17" s="115"/>
      <c r="D17" s="115"/>
      <c r="E17" s="115"/>
    </row>
    <row r="18" spans="2:5" ht="12.75">
      <c r="B18" s="115"/>
      <c r="C18" s="115"/>
      <c r="D18" s="115"/>
      <c r="E18" s="115"/>
    </row>
    <row r="19" spans="2:5" ht="12.75">
      <c r="B19" s="115"/>
      <c r="C19" s="115"/>
      <c r="D19" s="115"/>
      <c r="E19" s="115"/>
    </row>
    <row r="20" spans="2:5" ht="12.75">
      <c r="B20" s="115"/>
      <c r="C20" s="115"/>
      <c r="D20" s="115"/>
      <c r="E20" s="115"/>
    </row>
    <row r="21" spans="2:9" ht="12.75" customHeight="1">
      <c r="B21" s="115"/>
      <c r="C21" s="115"/>
      <c r="D21" s="115"/>
      <c r="E21" s="115"/>
      <c r="F21" s="32" t="s">
        <v>132</v>
      </c>
      <c r="G21" s="116"/>
      <c r="H21" s="116"/>
      <c r="I21" s="32" t="s">
        <v>133</v>
      </c>
    </row>
    <row r="23" spans="2:5" ht="12.75" customHeight="1">
      <c r="B23" s="115" t="s">
        <v>134</v>
      </c>
      <c r="C23" s="115"/>
      <c r="D23" s="115"/>
      <c r="E23" s="115"/>
    </row>
    <row r="24" spans="2:5" ht="12.75">
      <c r="B24" s="115"/>
      <c r="C24" s="115"/>
      <c r="D24" s="115"/>
      <c r="E24" s="115"/>
    </row>
    <row r="25" spans="2:5" ht="12.75">
      <c r="B25" s="115"/>
      <c r="C25" s="115"/>
      <c r="D25" s="115"/>
      <c r="E25" s="115"/>
    </row>
    <row r="26" spans="2:9" ht="12.75" customHeight="1">
      <c r="B26" s="115"/>
      <c r="C26" s="115"/>
      <c r="D26" s="115"/>
      <c r="E26" s="115"/>
      <c r="F26" s="32" t="s">
        <v>135</v>
      </c>
      <c r="G26" s="116"/>
      <c r="H26" s="116"/>
      <c r="I26" s="32" t="s">
        <v>133</v>
      </c>
    </row>
    <row r="28" spans="2:5" ht="12.75" customHeight="1">
      <c r="B28" s="115" t="s">
        <v>136</v>
      </c>
      <c r="C28" s="115"/>
      <c r="D28" s="115"/>
      <c r="E28" s="115"/>
    </row>
    <row r="29" spans="2:5" ht="12.75">
      <c r="B29" s="115"/>
      <c r="C29" s="115"/>
      <c r="D29" s="115"/>
      <c r="E29" s="115"/>
    </row>
    <row r="30" spans="2:9" ht="12.75" customHeight="1">
      <c r="B30" s="115"/>
      <c r="C30" s="115"/>
      <c r="D30" s="115"/>
      <c r="E30" s="115"/>
      <c r="F30" s="32" t="s">
        <v>137</v>
      </c>
      <c r="G30" s="116">
        <v>392.8</v>
      </c>
      <c r="H30" s="116"/>
      <c r="I30" s="32" t="s">
        <v>133</v>
      </c>
    </row>
    <row r="32" spans="2:5" ht="12.75" customHeight="1">
      <c r="B32" s="115" t="s">
        <v>138</v>
      </c>
      <c r="C32" s="115"/>
      <c r="D32" s="115"/>
      <c r="E32" s="115"/>
    </row>
    <row r="33" spans="2:5" ht="12.75">
      <c r="B33" s="115"/>
      <c r="C33" s="115"/>
      <c r="D33" s="115"/>
      <c r="E33" s="115"/>
    </row>
    <row r="34" spans="2:9" ht="12.75" customHeight="1">
      <c r="B34" s="115"/>
      <c r="C34" s="115"/>
      <c r="D34" s="115"/>
      <c r="E34" s="115"/>
      <c r="F34" s="32" t="s">
        <v>139</v>
      </c>
      <c r="G34" s="116"/>
      <c r="H34" s="116"/>
      <c r="I34" s="32" t="s">
        <v>133</v>
      </c>
    </row>
  </sheetData>
  <sheetProtection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39" activePane="bottomRight" state="frozen"/>
      <selection pane="topLeft" activeCell="B32" sqref="B32"/>
      <selection pane="topRight" activeCell="B32" sqref="B32"/>
      <selection pane="bottomLeft" activeCell="B32" sqref="B32"/>
      <selection pane="bottomRight" activeCell="C126" sqref="C126"/>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0" t="s">
        <v>140</v>
      </c>
      <c r="B1" s="110"/>
      <c r="C1" s="110"/>
      <c r="D1" s="110"/>
      <c r="E1" s="110"/>
      <c r="F1" s="110"/>
    </row>
    <row r="2" spans="1:6" ht="12.75">
      <c r="A2" s="111" t="s">
        <v>15</v>
      </c>
      <c r="B2" s="111"/>
      <c r="C2" s="111"/>
      <c r="D2" s="111"/>
      <c r="E2" s="111"/>
      <c r="F2" s="111"/>
    </row>
    <row r="3" spans="1:6" ht="39" customHeight="1">
      <c r="A3" s="112" t="s">
        <v>141</v>
      </c>
      <c r="B3" s="112" t="s">
        <v>142</v>
      </c>
      <c r="C3" s="112" t="s">
        <v>143</v>
      </c>
      <c r="D3" s="112"/>
      <c r="E3" s="112" t="s">
        <v>144</v>
      </c>
      <c r="F3" s="117" t="s">
        <v>145</v>
      </c>
    </row>
    <row r="4" spans="1:12" ht="25.5">
      <c r="A4" s="112"/>
      <c r="B4" s="112"/>
      <c r="C4" s="27" t="s">
        <v>18</v>
      </c>
      <c r="D4" s="23" t="s">
        <v>146</v>
      </c>
      <c r="E4" s="112"/>
      <c r="F4" s="112"/>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575</v>
      </c>
      <c r="D6" s="45">
        <f>SUM(D7:D133,D136,D143)</f>
        <v>137</v>
      </c>
      <c r="E6" s="45">
        <f>SUM(E7:E133,E136,E143)</f>
        <v>9</v>
      </c>
      <c r="F6" s="45">
        <f>SUM(F7:F133,F136,F143)</f>
        <v>17</v>
      </c>
      <c r="G6" s="63">
        <v>16</v>
      </c>
      <c r="H6" s="60">
        <f>Раздел2!D8</f>
        <v>691</v>
      </c>
      <c r="I6" s="63">
        <v>16</v>
      </c>
      <c r="J6" s="65">
        <f>Раздел2!K8</f>
        <v>137</v>
      </c>
      <c r="K6" s="63">
        <v>1</v>
      </c>
      <c r="L6" s="57">
        <f>Раздел1!C7</f>
        <v>12</v>
      </c>
    </row>
    <row r="7" spans="1:11" ht="25.5">
      <c r="A7" s="31" t="s">
        <v>147</v>
      </c>
      <c r="B7" s="24">
        <v>83</v>
      </c>
      <c r="C7" s="50"/>
      <c r="D7" s="50"/>
      <c r="E7" s="50"/>
      <c r="F7" s="50"/>
      <c r="G7" s="63">
        <v>17</v>
      </c>
      <c r="H7" s="60">
        <f>Раздел2!D9</f>
        <v>0</v>
      </c>
      <c r="I7" s="63">
        <v>17</v>
      </c>
      <c r="J7" s="65">
        <f>Раздел2!K9</f>
        <v>0</v>
      </c>
      <c r="K7" s="63">
        <v>2</v>
      </c>
    </row>
    <row r="8" spans="1:11" ht="12.75">
      <c r="A8" s="31" t="s">
        <v>148</v>
      </c>
      <c r="B8" s="24">
        <v>84</v>
      </c>
      <c r="C8" s="50"/>
      <c r="D8" s="50"/>
      <c r="E8" s="50"/>
      <c r="F8" s="50"/>
      <c r="G8" s="63">
        <v>18</v>
      </c>
      <c r="H8" s="60">
        <f>Раздел2!D10</f>
        <v>0</v>
      </c>
      <c r="I8" s="63">
        <v>18</v>
      </c>
      <c r="J8" s="65">
        <f>Раздел2!K10</f>
        <v>0</v>
      </c>
      <c r="K8" s="63">
        <v>3</v>
      </c>
    </row>
    <row r="9" spans="1:11" ht="12.75">
      <c r="A9" s="31" t="s">
        <v>149</v>
      </c>
      <c r="B9" s="24">
        <v>85</v>
      </c>
      <c r="C9" s="50"/>
      <c r="D9" s="50"/>
      <c r="E9" s="50"/>
      <c r="F9" s="50"/>
      <c r="G9" s="63">
        <v>19</v>
      </c>
      <c r="H9" s="60">
        <f>Раздел2!D11</f>
        <v>0</v>
      </c>
      <c r="I9" s="63">
        <v>19</v>
      </c>
      <c r="J9" s="65">
        <f>Раздел2!K11</f>
        <v>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575</v>
      </c>
      <c r="I14" s="63">
        <v>24</v>
      </c>
      <c r="J14" s="65">
        <f>Раздел2!K16</f>
        <v>137</v>
      </c>
      <c r="K14" s="63">
        <v>9</v>
      </c>
    </row>
    <row r="15" spans="1:11" ht="12.75">
      <c r="A15" s="31" t="s">
        <v>155</v>
      </c>
      <c r="B15" s="24">
        <v>91</v>
      </c>
      <c r="C15" s="50"/>
      <c r="D15" s="50"/>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116</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v>88</v>
      </c>
      <c r="D21" s="50"/>
      <c r="E21" s="50">
        <v>1</v>
      </c>
      <c r="F21" s="50">
        <v>11</v>
      </c>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c r="D30" s="50"/>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v>41</v>
      </c>
      <c r="D37" s="50">
        <v>4</v>
      </c>
      <c r="E37" s="50">
        <v>1</v>
      </c>
      <c r="F37" s="50">
        <v>0</v>
      </c>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v>117</v>
      </c>
      <c r="D47" s="50">
        <v>47</v>
      </c>
      <c r="E47" s="50">
        <v>1</v>
      </c>
      <c r="F47" s="50">
        <v>0</v>
      </c>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v>92</v>
      </c>
      <c r="D60" s="50">
        <v>31</v>
      </c>
      <c r="E60" s="50">
        <v>2</v>
      </c>
      <c r="F60" s="50">
        <v>5</v>
      </c>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v>61</v>
      </c>
      <c r="D68" s="50">
        <v>13</v>
      </c>
      <c r="E68" s="50">
        <v>1</v>
      </c>
      <c r="F68" s="50">
        <v>0</v>
      </c>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v>42</v>
      </c>
      <c r="D99" s="50">
        <v>42</v>
      </c>
      <c r="E99" s="50">
        <v>1</v>
      </c>
      <c r="F99" s="50">
        <v>1</v>
      </c>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66</v>
      </c>
      <c r="D124" s="50">
        <v>0</v>
      </c>
      <c r="E124" s="50">
        <v>1</v>
      </c>
      <c r="F124" s="50">
        <v>0</v>
      </c>
      <c r="G124" s="63">
        <v>134</v>
      </c>
      <c r="H124" s="60">
        <f>Раздел2!D126</f>
        <v>0</v>
      </c>
      <c r="I124" s="63">
        <v>134</v>
      </c>
      <c r="J124" s="65">
        <f>Раздел2!K126</f>
        <v>0</v>
      </c>
      <c r="K124" s="63">
        <v>119</v>
      </c>
    </row>
    <row r="125" spans="1:11" ht="12.75">
      <c r="A125" s="31" t="s">
        <v>265</v>
      </c>
      <c r="B125" s="24">
        <v>201</v>
      </c>
      <c r="C125" s="50">
        <v>68</v>
      </c>
      <c r="D125" s="50">
        <v>0</v>
      </c>
      <c r="E125" s="50">
        <v>1</v>
      </c>
      <c r="F125" s="50">
        <v>0</v>
      </c>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c r="D130" s="50"/>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8" t="s">
        <v>348</v>
      </c>
      <c r="B1" s="118"/>
      <c r="C1" s="118"/>
      <c r="D1" s="118"/>
      <c r="E1" s="118"/>
      <c r="F1" s="118"/>
      <c r="G1" s="118"/>
      <c r="H1" s="118"/>
      <c r="I1" s="118"/>
    </row>
    <row r="2" spans="1:9" ht="12.75">
      <c r="A2" s="119" t="s">
        <v>284</v>
      </c>
      <c r="B2" s="119"/>
      <c r="C2" s="119"/>
      <c r="D2" s="119"/>
      <c r="E2" s="119"/>
      <c r="F2" s="119"/>
      <c r="G2" s="119"/>
      <c r="H2" s="119"/>
      <c r="I2" s="119"/>
    </row>
    <row r="3" spans="1:9" ht="36" customHeight="1">
      <c r="A3" s="112" t="s">
        <v>285</v>
      </c>
      <c r="B3" s="112" t="s">
        <v>286</v>
      </c>
      <c r="C3" s="112" t="s">
        <v>345</v>
      </c>
      <c r="D3" s="112" t="s">
        <v>346</v>
      </c>
      <c r="E3" s="112" t="s">
        <v>287</v>
      </c>
      <c r="F3" s="112" t="s">
        <v>347</v>
      </c>
      <c r="G3" s="112"/>
      <c r="H3" s="112"/>
      <c r="I3" s="112"/>
    </row>
    <row r="4" spans="1:9" ht="12.75" customHeight="1">
      <c r="A4" s="112"/>
      <c r="B4" s="112"/>
      <c r="C4" s="112"/>
      <c r="D4" s="112"/>
      <c r="E4" s="112"/>
      <c r="F4" s="112" t="s">
        <v>18</v>
      </c>
      <c r="G4" s="112" t="s">
        <v>117</v>
      </c>
      <c r="H4" s="112"/>
      <c r="I4" s="112"/>
    </row>
    <row r="5" spans="1:9" ht="52.5" customHeight="1">
      <c r="A5" s="112"/>
      <c r="B5" s="112"/>
      <c r="C5" s="112"/>
      <c r="D5" s="112"/>
      <c r="E5" s="112"/>
      <c r="F5" s="112"/>
      <c r="G5" s="112" t="s">
        <v>288</v>
      </c>
      <c r="H5" s="112" t="s">
        <v>289</v>
      </c>
      <c r="I5" s="112"/>
    </row>
    <row r="6" spans="1:9" ht="51">
      <c r="A6" s="112"/>
      <c r="B6" s="112"/>
      <c r="C6" s="112"/>
      <c r="D6" s="112"/>
      <c r="E6" s="112"/>
      <c r="F6" s="112"/>
      <c r="G6" s="112"/>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E16" sqref="E16"/>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0" t="s">
        <v>310</v>
      </c>
      <c r="B1" s="110"/>
      <c r="C1" s="110"/>
    </row>
    <row r="2" spans="1:3" ht="12.75">
      <c r="A2" s="111" t="s">
        <v>15</v>
      </c>
      <c r="B2" s="111"/>
      <c r="C2" s="111"/>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v>64</v>
      </c>
    </row>
    <row r="10" spans="1:3" ht="25.5">
      <c r="A10" s="31" t="s">
        <v>361</v>
      </c>
      <c r="B10" s="24">
        <v>244</v>
      </c>
      <c r="C10" s="50"/>
    </row>
    <row r="11" spans="1:3" ht="12.75">
      <c r="A11" s="31" t="s">
        <v>313</v>
      </c>
      <c r="B11" s="24">
        <v>245</v>
      </c>
      <c r="C11" s="50">
        <v>8</v>
      </c>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20" t="s">
        <v>315</v>
      </c>
    </row>
    <row r="18" ht="12.75">
      <c r="A18" s="120"/>
    </row>
    <row r="19" ht="12.75">
      <c r="A19" s="120"/>
    </row>
    <row r="20" ht="12.75">
      <c r="A20" s="120"/>
    </row>
    <row r="21" ht="12.75">
      <c r="A21" s="120"/>
    </row>
    <row r="22" spans="1:4" ht="12.75">
      <c r="A22" s="120"/>
      <c r="B22" s="66" t="s">
        <v>374</v>
      </c>
      <c r="C22" s="46"/>
      <c r="D22" s="66" t="s">
        <v>377</v>
      </c>
    </row>
    <row r="23" spans="2:4" ht="12.75">
      <c r="B23" s="32" t="s">
        <v>316</v>
      </c>
      <c r="C23" s="32" t="s">
        <v>317</v>
      </c>
      <c r="D23" s="39" t="s">
        <v>318</v>
      </c>
    </row>
    <row r="24" spans="2:4" ht="12.75">
      <c r="B24" s="39"/>
      <c r="C24" s="39"/>
      <c r="D24" s="39"/>
    </row>
    <row r="25" spans="2:4" ht="12.75">
      <c r="B25" s="66" t="s">
        <v>375</v>
      </c>
      <c r="C25" s="66" t="s">
        <v>376</v>
      </c>
      <c r="D25" s="67">
        <v>43479</v>
      </c>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Пользователь Windows</cp:lastModifiedBy>
  <cp:lastPrinted>2019-01-15T17:15:08Z</cp:lastPrinted>
  <dcterms:created xsi:type="dcterms:W3CDTF">2017-09-28T11:17:06Z</dcterms:created>
  <dcterms:modified xsi:type="dcterms:W3CDTF">2019-01-15T17:15:47Z</dcterms:modified>
  <cp:category/>
  <cp:version/>
  <cp:contentType/>
  <cp:contentStatus/>
  <cp:revision>27</cp:revision>
</cp:coreProperties>
</file>