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3195" windowWidth="20730" windowHeight="7380"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<sst xmlns="http://schemas.openxmlformats.org/spreadsheetml/2006/main" count="621" uniqueCount="421">
  <si>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</si>
  <si>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</si>
  <si>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</si>
  <si>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</si>
  <si>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</si>
  <si>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</si>
  <si>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</si>
  <si>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</si>
  <si>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</si>
  <si>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</si>
  <si>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</si>
  <si>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</si>
  <si>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</si>
  <si>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</si>
  <si>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</si>
  <si>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</si>
  <si>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</si>
  <si>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</si>
  <si>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</si>
  <si>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</si>
  <si>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</si>
  <si>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</si>
  <si>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</si>
  <si>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</si>
  <si>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</si>
  <si>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</si>
  <si>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</si>
  <si>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</si>
  <si>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</si>
  <si>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</si>
  <si>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</si>
  <si>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</si>
  <si>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</si>
  <si>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</si>
  <si>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</si>
  <si>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</si>
  <si>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</si>
  <si>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</si>
  <si>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</si>
  <si>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</si>
  <si>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</si>
  <si>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</si>
  <si>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</si>
  <si>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</si>
  <si>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</si>
  <si>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</si>
  <si>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</si>
  <si>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</si>
  <si>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</si>
  <si>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</si>
  <si>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</si>
  <si>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</si>
  <si>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</si>
  <si>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</si>
  <si>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</si>
  <si>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</si>
  <si>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</si>
  <si>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</si>
  <si>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</si>
  <si>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</si>
  <si>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</si>
  <si>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</si>
  <si>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</si>
  <si>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</si>
  <si>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</si>
  <si>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</si>
  <si>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</si>
  <si>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</si>
  <si>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</si>
  <si>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</si>
  <si>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</si>
  <si>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</si>
  <si>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</si>
  <si>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</si>
  <si>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</si>
  <si>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</si>
  <si>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</si>
  <si>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</si>
  <si>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</si>
  <si>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</si>
  <si>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</si>
  <si>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</si>
  <si>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</si>
  <si>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</si>
  <si>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</si>
  <si>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</si>
  <si>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</si>
  <si>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</si>
  <si>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</si>
  <si>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</si>
  <si>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</si>
  <si>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</si>
  <si>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</si>
  <si>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</si>
  <si>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</si>
  <si>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</si>
  <si>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</si>
  <si>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</si>
  <si>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</si>
  <si>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</si>
  <si>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</si>
  <si>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</si>
  <si>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</si>
  <si>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</si>
  <si>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</si>
  <si>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</si>
  <si>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</si>
  <si>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</si>
  <si>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</si>
  <si>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</si>
  <si>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</si>
  <si>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</si>
  <si>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</si>
  <si>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</si>
  <si>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</si>
  <si>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</si>
  <si>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</si>
  <si>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</si>
  <si>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</si>
  <si>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</si>
  <si>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</si>
  <si>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</si>
  <si>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</si>
  <si>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</si>
  <si>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</si>
  <si>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</si>
  <si>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</si>
  <si>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</si>
  <si>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</si>
  <si>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</si>
  <si>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</si>
  <si>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</si>
  <si>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</si>
  <si>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</si>
  <si>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</si>
  <si>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</si>
  <si>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</si>
  <si>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</si>
  <si>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</si>
  <si>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</si>
  <si>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</si>
  <si>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</si>
  <si>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</si>
  <si>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</si>
  <si>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</si>
  <si>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</si>
  <si>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</si>
  <si>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</si>
  <si>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</si>
  <si>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</si>
  <si>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</si>
  <si>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</si>
  <si>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</si>
  <si>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</si>
  <si>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</si>
  <si>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</si>
  <si>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</si>
  <si>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</si>
  <si>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</si>
  <si>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</si>
  <si>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</si>
  <si>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</si>
  <si>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</si>
  <si>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</si>
  <si>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</si>
  <si>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</si>
  <si>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</si>
  <si>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</si>
  <si>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</si>
  <si>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</si>
  <si>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</si>
  <si>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</si>
  <si>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</si>
  <si>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</si>
  <si>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</si>
  <si>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</si>
  <si>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</si>
  <si>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</si>
  <si>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</si>
  <si>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</si>
  <si>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</si>
  <si>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</si>
  <si>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</si>
  <si>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</si>
  <si>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</si>
  <si>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</si>
  <si>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</si>
  <si>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</si>
  <si>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</si>
  <si>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</si>
  <si>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</si>
  <si>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</si>
  <si>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</si>
  <si>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</si>
  <si>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</si>
  <si>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</si>
  <si>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</si>
  <si>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</si>
  <si>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</si>
  <si>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</si>
  <si>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</si>
  <si>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</si>
  <si>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</si>
  <si>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</si>
  <si>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</si>
  <si>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</si>
  <si>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</si>
  <si>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</si>
  <si>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</si>
  <si>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</si>
  <si>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</si>
  <si>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</si>
  <si>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</si>
  <si>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</si>
  <si>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</si>
  <si>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</si>
  <si>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</si>
  <si>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</si>
  <si>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</si>
  <si>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</si>
  <si>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</si>
  <si>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</si>
  <si>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</si>
  <si>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</si>
  <si>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</si>
  <si>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</si>
  <si>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</si>
  <si>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</si>
  <si>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</si>
  <si>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</si>
  <si>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</si>
  <si>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</si>
  <si>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</si>
  <si>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</si>
  <si>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</si>
  <si>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</si>
  <si>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</si>
  <si>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</si>
  <si>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</si>
  <si>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</si>
  <si>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</si>
  <si>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</si>
  <si>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</si>
  <si>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</si>
  <si>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</si>
  <si>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</si>
  <si>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</si>
  <si>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</si>
  <si>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</si>
  <si>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</si>
  <si>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</si>
  <si>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</si>
  <si>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</si>
  <si>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</si>
  <si>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</si>
  <si>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</si>
  <si>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</si>
  <si>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</si>
  <si>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</si>
  <si>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</si>
  <si>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</si>
  <si>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</si>
  <si>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</si>
  <si>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</si>
  <si>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</si>
  <si>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</si>
  <si>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</si>
  <si>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</si>
  <si>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</si>
  <si>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</si>
  <si>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</si>
  <si>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</si>
  <si>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</si>
  <si>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</si>
  <si>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</si>
  <si>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</si>
  <si>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</si>
  <si>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</si>
  <si>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</si>
  <si>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</si>
  <si>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</si>
  <si>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</si>
  <si>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</si>
  <si>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</si>
  <si>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</si>
  <si>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</si>
  <si>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</si>
  <si>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</si>
  <si>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</si>
  <si>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</si>
  <si>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</si>
  <si>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</si>
  <si>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</si>
  <si>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</si>
  <si>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</si>
  <si>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</si>
  <si>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</si>
  <si>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</si>
  <si>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</si>
  <si>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</si>
  <si>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</si>
  <si>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</si>
  <si>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</si>
  <si>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</si>
  <si>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</si>
  <si>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</si>
  <si>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</si>
  <si>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</si>
  <si>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</si>
  <si>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</si>
  <si>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</si>
  <si>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</si>
  <si>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</si>
  <si>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</si>
  <si>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</si>
  <si>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</si>
  <si>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</si>
  <si>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</si>
  <si>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</si>
  <si>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</si>
  <si>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</si>
  <si>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</si>
  <si>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</si>
  <si>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</si>
  <si>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</si>
  <si>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</si>
  <si>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</si>
  <si>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</si>
  <si>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</si>
  <si>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</si>
  <si>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</si>
  <si>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</si>
  <si>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</si>
  <si>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</si>
  <si>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</si>
  <si>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</si>
  <si>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</si>
  <si>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</si>
  <si>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</si>
  <si>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</si>
  <si>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</si>
  <si>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</si>
  <si>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</si>
  <si>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</si>
  <si>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</si>
  <si>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</si>
  <si>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</si>
  <si>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</si>
  <si>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</si>
  <si>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</si>
  <si>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</si>
  <si>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</si>
  <si>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</si>
  <si>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</si>
  <si>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</si>
  <si>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</si>
  <si>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</si>
  <si>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</si>
  <si>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</si>
  <si>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</si>
  <si>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</si>
  <si>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</si>
  <si>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</si>
  <si>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</si>
  <si>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</si>
  <si>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</si>
  <si>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</si>
  <si>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</si>
  <si>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</si>
  <si>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</si>
  <si>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</si>
  <si>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</si>
  <si>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</si>
  <si>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</si>
  <si>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</si>
  <si>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</si>
  <si>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</si>
  <si>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</si>
  <si>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</si>
  <si>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</si>
  <si>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</si>
  <si>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</si>
  <si>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</si>
  <si>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</si>
  <si>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</si>
  <si>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</si>
  <si>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</si>
  <si>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</si>
  <si>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</si>
  <si>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</si>
  <si>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</si>
  <si>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</si>
  <si>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</si>
  <si>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</si>
  <si>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</si>
  <si>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</si>
  <si>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</si>
  <si>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</si>
  <si>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</si>
  <si>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</si>
  <si>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</si>
  <si>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</si>
  <si>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</si>
  <si>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</si>
  <si>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</si>
  <si>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</si>
  <si>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</si>
  <si>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</si>
  <si>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</si>
  <si>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</si>
  <si>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</si>
  <si>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</si>
  <si>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</si>
  <si>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</si>
  <si>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</si>
  <si>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</si>
  <si>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Муниципальное автономное учреждение дополнительного образования "Детско-юношеская спортивная школа"</t>
  </si>
  <si>
    <t>618250, Пермский край, г. Губаха, пр. Ленина 63</t>
  </si>
  <si>
    <t xml:space="preserve">директор </t>
  </si>
  <si>
    <t xml:space="preserve">К.В. Макаров </t>
  </si>
  <si>
    <t>40675@bk.ru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</si>
</sst>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68">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36" borderId="19" xfId="0" applyFill="1" applyBorder="1" applyAlignment="1" applyProtection="1">
      <alignment horizontal="center"/>
      <protection locked="0"/>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8"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82" fontId="0" fillId="0" borderId="37"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view="pageBreakPreview" zoomScale="80" zoomScaleSheetLayoutView="80" zoomScalePageLayoutView="0" workbookViewId="0" topLeftCell="A10">
      <selection activeCell="C26" sqref="C2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9" t="s">
        <v>0</v>
      </c>
      <c r="B2" s="100"/>
      <c r="C2" s="100"/>
      <c r="D2" s="100"/>
      <c r="E2" s="100"/>
      <c r="F2" s="101"/>
    </row>
    <row r="3" ht="13.5" thickBot="1"/>
    <row r="4" spans="1:6" ht="13.5" thickBot="1">
      <c r="A4" s="102" t="s">
        <v>1</v>
      </c>
      <c r="B4" s="103"/>
      <c r="C4" s="103"/>
      <c r="D4" s="103"/>
      <c r="E4" s="103"/>
      <c r="F4" s="104"/>
    </row>
    <row r="5" ht="13.5" thickBot="1"/>
    <row r="6" spans="1:6" ht="81" customHeight="1" thickBot="1">
      <c r="A6" s="105" t="s">
        <v>405</v>
      </c>
      <c r="B6" s="106"/>
      <c r="C6" s="106"/>
      <c r="D6" s="106"/>
      <c r="E6" s="106"/>
      <c r="F6" s="107"/>
    </row>
    <row r="7" ht="13.5" thickBot="1"/>
    <row r="8" spans="1:6" ht="13.5" thickBot="1">
      <c r="A8" s="102" t="s">
        <v>2</v>
      </c>
      <c r="B8" s="103"/>
      <c r="C8" s="103"/>
      <c r="D8" s="103"/>
      <c r="E8" s="103"/>
      <c r="F8" s="104"/>
    </row>
    <row r="9" ht="13.5" thickBot="1"/>
    <row r="10" spans="1:6" ht="12.75">
      <c r="A10" s="108" t="s">
        <v>278</v>
      </c>
      <c r="B10" s="109"/>
      <c r="C10" s="109"/>
      <c r="D10" s="109"/>
      <c r="E10" s="109"/>
      <c r="F10" s="110"/>
    </row>
    <row r="11" spans="1:6" ht="12.75">
      <c r="A11" s="7"/>
      <c r="B11" s="115" t="s">
        <v>279</v>
      </c>
      <c r="C11" s="115"/>
      <c r="D11" s="19">
        <v>19</v>
      </c>
      <c r="E11" s="8" t="s">
        <v>3</v>
      </c>
      <c r="F11" s="9"/>
    </row>
    <row r="12" spans="1:6" ht="13.5" thickBot="1">
      <c r="A12" s="10"/>
      <c r="B12" s="11"/>
      <c r="C12" s="11"/>
      <c r="D12" s="12"/>
      <c r="E12" s="11"/>
      <c r="F12" s="13"/>
    </row>
    <row r="13" ht="13.5" thickBot="1"/>
    <row r="14" spans="1:6" ht="26.25" thickBot="1">
      <c r="A14" s="90" t="s">
        <v>4</v>
      </c>
      <c r="B14" s="91"/>
      <c r="C14" s="92"/>
      <c r="D14" s="14" t="s">
        <v>5</v>
      </c>
      <c r="F14" s="15" t="s">
        <v>283</v>
      </c>
    </row>
    <row r="15" spans="1:6" ht="99.75" customHeight="1" thickBot="1">
      <c r="A15" s="95" t="s">
        <v>280</v>
      </c>
      <c r="B15" s="95"/>
      <c r="C15" s="95"/>
      <c r="D15" s="93" t="s">
        <v>6</v>
      </c>
      <c r="F15" s="16" t="s">
        <v>319</v>
      </c>
    </row>
    <row r="16" spans="1:6" ht="18" customHeight="1" thickBot="1">
      <c r="A16" s="96"/>
      <c r="B16" s="96"/>
      <c r="C16" s="96"/>
      <c r="D16" s="97"/>
      <c r="F16" s="17" t="s">
        <v>7</v>
      </c>
    </row>
    <row r="17" spans="1:4" ht="80.25" customHeight="1">
      <c r="A17" s="98" t="s">
        <v>281</v>
      </c>
      <c r="B17" s="98"/>
      <c r="C17" s="98"/>
      <c r="D17" s="76" t="s">
        <v>8</v>
      </c>
    </row>
    <row r="18" spans="1:4" ht="52.5" customHeight="1">
      <c r="A18" s="96" t="s">
        <v>282</v>
      </c>
      <c r="B18" s="96"/>
      <c r="C18" s="96"/>
      <c r="D18" s="76" t="s">
        <v>9</v>
      </c>
    </row>
    <row r="19" ht="13.5" thickBot="1"/>
    <row r="20" spans="1:7" ht="13.5" thickBot="1">
      <c r="A20" s="116" t="s">
        <v>284</v>
      </c>
      <c r="B20" s="117"/>
      <c r="C20" s="118" t="s">
        <v>416</v>
      </c>
      <c r="D20" s="119"/>
      <c r="E20" s="119"/>
      <c r="F20" s="119"/>
      <c r="G20" s="120"/>
    </row>
    <row r="21" spans="1:7" ht="13.5" thickBot="1">
      <c r="A21" s="121" t="s">
        <v>285</v>
      </c>
      <c r="B21" s="121"/>
      <c r="C21" s="122" t="s">
        <v>417</v>
      </c>
      <c r="D21" s="123"/>
      <c r="E21" s="123"/>
      <c r="F21" s="123"/>
      <c r="G21" s="123"/>
    </row>
    <row r="22" spans="1:7" ht="13.5" thickBot="1">
      <c r="A22" s="88" t="s">
        <v>10</v>
      </c>
      <c r="B22" s="89"/>
      <c r="C22" s="90" t="s">
        <v>11</v>
      </c>
      <c r="D22" s="91"/>
      <c r="E22" s="91"/>
      <c r="F22" s="91"/>
      <c r="G22" s="92"/>
    </row>
    <row r="23" spans="1:7" ht="54" customHeight="1">
      <c r="A23" s="88"/>
      <c r="B23" s="88"/>
      <c r="C23" s="93" t="s">
        <v>320</v>
      </c>
      <c r="D23" s="93"/>
      <c r="E23" s="94"/>
      <c r="F23" s="94"/>
      <c r="G23" s="20"/>
    </row>
    <row r="24" spans="1:7" ht="13.5" thickBot="1">
      <c r="A24" s="87">
        <v>1</v>
      </c>
      <c r="B24" s="87"/>
      <c r="C24" s="87">
        <v>2</v>
      </c>
      <c r="D24" s="87"/>
      <c r="E24" s="87">
        <v>3</v>
      </c>
      <c r="F24" s="87"/>
      <c r="G24" s="18">
        <v>4</v>
      </c>
    </row>
    <row r="25" spans="1:7" ht="12.75" customHeight="1" thickBot="1">
      <c r="A25" s="111">
        <v>609402</v>
      </c>
      <c r="B25" s="112"/>
      <c r="C25" s="113">
        <v>57447494</v>
      </c>
      <c r="D25" s="114"/>
      <c r="E25" s="113"/>
      <c r="F25" s="114"/>
      <c r="G25" s="21"/>
    </row>
  </sheetData>
  <sheetProtection password="D941" sheet="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0"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view="pageBreakPreview" zoomScale="90" zoomScaleNormal="80" zoomScaleSheetLayoutView="90" zoomScalePageLayoutView="0" workbookViewId="0" topLeftCell="A1">
      <pane xSplit="2" ySplit="6" topLeftCell="C16" activePane="bottomRight" state="frozen"/>
      <selection pane="topLeft" activeCell="A1" sqref="A1"/>
      <selection pane="topRight" activeCell="C1" sqref="C1"/>
      <selection pane="bottomLeft" activeCell="A7" sqref="A7"/>
      <selection pane="bottomRight" activeCell="K11" sqref="K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4" t="s">
        <v>12</v>
      </c>
      <c r="B1" s="124"/>
      <c r="C1" s="124"/>
      <c r="D1" s="124"/>
      <c r="E1" s="124"/>
      <c r="F1" s="124"/>
      <c r="G1" s="124"/>
      <c r="H1" s="124"/>
      <c r="I1" s="124"/>
      <c r="J1" s="124"/>
      <c r="K1" s="124"/>
      <c r="L1" s="124"/>
      <c r="M1" s="124"/>
    </row>
    <row r="2" spans="1:13" ht="12.75">
      <c r="A2" s="127" t="s">
        <v>13</v>
      </c>
      <c r="B2" s="127"/>
      <c r="C2" s="127"/>
      <c r="D2" s="127"/>
      <c r="E2" s="127"/>
      <c r="F2" s="127"/>
      <c r="G2" s="127"/>
      <c r="H2" s="127"/>
      <c r="I2" s="127"/>
      <c r="J2" s="127"/>
      <c r="K2" s="127"/>
      <c r="L2" s="127"/>
      <c r="M2" s="127"/>
    </row>
    <row r="3" spans="1:13" ht="24" customHeight="1">
      <c r="A3" s="125" t="s">
        <v>14</v>
      </c>
      <c r="B3" s="125" t="s">
        <v>15</v>
      </c>
      <c r="C3" s="125" t="s">
        <v>16</v>
      </c>
      <c r="D3" s="126" t="s">
        <v>17</v>
      </c>
      <c r="E3" s="126"/>
      <c r="F3" s="126"/>
      <c r="G3" s="126"/>
      <c r="H3" s="126"/>
      <c r="I3" s="126"/>
      <c r="J3" s="126"/>
      <c r="K3" s="126"/>
      <c r="L3" s="126"/>
      <c r="M3" s="125" t="s">
        <v>18</v>
      </c>
    </row>
    <row r="4" spans="1:13" ht="66.75" customHeight="1">
      <c r="A4" s="125"/>
      <c r="B4" s="125"/>
      <c r="C4" s="125"/>
      <c r="D4" s="125" t="s">
        <v>19</v>
      </c>
      <c r="E4" s="125" t="s">
        <v>20</v>
      </c>
      <c r="F4" s="125" t="s">
        <v>21</v>
      </c>
      <c r="G4" s="125"/>
      <c r="H4" s="125" t="s">
        <v>22</v>
      </c>
      <c r="I4" s="126" t="s">
        <v>23</v>
      </c>
      <c r="J4" s="126"/>
      <c r="K4" s="126"/>
      <c r="L4" s="125" t="s">
        <v>24</v>
      </c>
      <c r="M4" s="125"/>
    </row>
    <row r="5" spans="1:13" ht="52.5" customHeight="1">
      <c r="A5" s="125"/>
      <c r="B5" s="125"/>
      <c r="C5" s="125"/>
      <c r="D5" s="125"/>
      <c r="E5" s="125"/>
      <c r="F5" s="5" t="s">
        <v>25</v>
      </c>
      <c r="G5" s="5" t="s">
        <v>26</v>
      </c>
      <c r="H5" s="125"/>
      <c r="I5" s="4" t="s">
        <v>27</v>
      </c>
      <c r="J5" s="4" t="s">
        <v>28</v>
      </c>
      <c r="K5" s="4" t="s">
        <v>29</v>
      </c>
      <c r="L5" s="125"/>
      <c r="M5" s="125"/>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9</v>
      </c>
      <c r="D7" s="65">
        <f>SUM(D8:D15)+SUM(D18:D20)</f>
        <v>1</v>
      </c>
      <c r="E7" s="65">
        <f>SUM(E8:E15)+SUM(E18:E20)</f>
        <v>0</v>
      </c>
      <c r="F7" s="65">
        <f aca="true" t="shared" si="0" ref="F7:M7">SUM(F8:F15)+SUM(F18:F20)</f>
        <v>7</v>
      </c>
      <c r="G7" s="65">
        <f t="shared" si="0"/>
        <v>2</v>
      </c>
      <c r="H7" s="65">
        <f t="shared" si="0"/>
        <v>0</v>
      </c>
      <c r="I7" s="65">
        <f t="shared" si="0"/>
        <v>2</v>
      </c>
      <c r="J7" s="65">
        <f t="shared" si="0"/>
        <v>6</v>
      </c>
      <c r="K7" s="65">
        <f t="shared" si="0"/>
        <v>1</v>
      </c>
      <c r="L7" s="65">
        <f t="shared" si="0"/>
        <v>3</v>
      </c>
      <c r="M7" s="65">
        <f t="shared" si="0"/>
        <v>0</v>
      </c>
    </row>
    <row r="8" spans="1:13" ht="63.75">
      <c r="A8" s="3" t="s">
        <v>31</v>
      </c>
      <c r="B8" s="1">
        <v>2</v>
      </c>
      <c r="C8" s="40">
        <f>SUM(I8:K8)</f>
        <v>0</v>
      </c>
      <c r="D8" s="41"/>
      <c r="E8" s="41"/>
      <c r="F8" s="41"/>
      <c r="G8" s="41"/>
      <c r="H8" s="41"/>
      <c r="I8" s="41"/>
      <c r="J8" s="41"/>
      <c r="K8" s="41"/>
      <c r="L8" s="41"/>
      <c r="M8" s="41"/>
    </row>
    <row r="9" spans="1:13" ht="38.25">
      <c r="A9" s="3" t="s">
        <v>32</v>
      </c>
      <c r="B9" s="1">
        <v>3</v>
      </c>
      <c r="C9" s="40">
        <f aca="true" t="shared" si="1" ref="C9:C21">SUM(I9:K9)</f>
        <v>0</v>
      </c>
      <c r="D9" s="41"/>
      <c r="E9" s="41"/>
      <c r="F9" s="41"/>
      <c r="G9" s="41"/>
      <c r="H9" s="41"/>
      <c r="I9" s="41"/>
      <c r="J9" s="41"/>
      <c r="K9" s="41"/>
      <c r="L9" s="41"/>
      <c r="M9" s="41"/>
    </row>
    <row r="10" spans="1:13" ht="51">
      <c r="A10" s="3" t="s">
        <v>33</v>
      </c>
      <c r="B10" s="1">
        <v>4</v>
      </c>
      <c r="C10" s="40">
        <f t="shared" si="1"/>
        <v>0</v>
      </c>
      <c r="D10" s="41"/>
      <c r="E10" s="41"/>
      <c r="F10" s="41"/>
      <c r="G10" s="41"/>
      <c r="H10" s="41"/>
      <c r="I10" s="41"/>
      <c r="J10" s="41"/>
      <c r="K10" s="41"/>
      <c r="L10" s="41"/>
      <c r="M10" s="41"/>
    </row>
    <row r="11" spans="1:13" ht="51">
      <c r="A11" s="3" t="s">
        <v>34</v>
      </c>
      <c r="B11" s="1">
        <v>5</v>
      </c>
      <c r="C11" s="40">
        <f t="shared" si="1"/>
        <v>9</v>
      </c>
      <c r="D11" s="41">
        <v>1</v>
      </c>
      <c r="E11" s="41"/>
      <c r="F11" s="41">
        <v>7</v>
      </c>
      <c r="G11" s="41">
        <v>2</v>
      </c>
      <c r="H11" s="41"/>
      <c r="I11" s="41">
        <v>2</v>
      </c>
      <c r="J11" s="41">
        <v>6</v>
      </c>
      <c r="K11" s="41">
        <v>1</v>
      </c>
      <c r="L11" s="41">
        <v>3</v>
      </c>
      <c r="M11" s="41">
        <v>0</v>
      </c>
    </row>
    <row r="12" spans="1:13" ht="63.75">
      <c r="A12" s="3" t="s">
        <v>35</v>
      </c>
      <c r="B12" s="1">
        <v>6</v>
      </c>
      <c r="C12" s="40">
        <f t="shared" si="1"/>
        <v>0</v>
      </c>
      <c r="D12" s="41"/>
      <c r="E12" s="41"/>
      <c r="F12" s="41"/>
      <c r="G12" s="41"/>
      <c r="H12" s="41"/>
      <c r="I12" s="41"/>
      <c r="J12" s="41"/>
      <c r="K12" s="41"/>
      <c r="L12" s="41"/>
      <c r="M12" s="41"/>
    </row>
    <row r="13" spans="1:13" ht="25.5">
      <c r="A13" s="3" t="s">
        <v>36</v>
      </c>
      <c r="B13" s="1">
        <v>7</v>
      </c>
      <c r="C13" s="40">
        <f t="shared" si="1"/>
        <v>0</v>
      </c>
      <c r="D13" s="41"/>
      <c r="E13" s="41"/>
      <c r="F13" s="41"/>
      <c r="G13" s="41"/>
      <c r="H13" s="41"/>
      <c r="I13" s="41"/>
      <c r="J13" s="41"/>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0</v>
      </c>
      <c r="D15" s="41"/>
      <c r="E15" s="41"/>
      <c r="F15" s="41"/>
      <c r="G15" s="41"/>
      <c r="H15" s="41"/>
      <c r="I15" s="41"/>
      <c r="J15" s="41"/>
      <c r="K15" s="41"/>
      <c r="L15" s="41"/>
      <c r="M15" s="41"/>
    </row>
    <row r="16" spans="1:13" ht="25.5">
      <c r="A16" s="3" t="s">
        <v>39</v>
      </c>
      <c r="B16" s="1">
        <v>10</v>
      </c>
      <c r="C16" s="40">
        <f t="shared" si="1"/>
        <v>0</v>
      </c>
      <c r="D16" s="41"/>
      <c r="E16" s="41"/>
      <c r="F16" s="41"/>
      <c r="G16" s="41"/>
      <c r="H16" s="41"/>
      <c r="I16" s="41"/>
      <c r="J16" s="41"/>
      <c r="K16" s="41"/>
      <c r="L16" s="41"/>
      <c r="M16" s="41"/>
    </row>
    <row r="17" spans="1:13" ht="12.75">
      <c r="A17" s="3" t="s">
        <v>40</v>
      </c>
      <c r="B17" s="1">
        <v>11</v>
      </c>
      <c r="C17" s="40">
        <f t="shared" si="1"/>
        <v>0</v>
      </c>
      <c r="D17" s="41"/>
      <c r="E17" s="41"/>
      <c r="F17" s="41"/>
      <c r="G17" s="41"/>
      <c r="H17" s="41"/>
      <c r="I17" s="41"/>
      <c r="J17" s="41"/>
      <c r="K17" s="41"/>
      <c r="L17" s="41"/>
      <c r="M17" s="41"/>
    </row>
    <row r="18" spans="1:13" ht="25.5">
      <c r="A18" s="3" t="s">
        <v>41</v>
      </c>
      <c r="B18" s="1">
        <v>12</v>
      </c>
      <c r="C18" s="40">
        <f t="shared" si="1"/>
        <v>0</v>
      </c>
      <c r="D18" s="41"/>
      <c r="E18" s="41"/>
      <c r="F18" s="41"/>
      <c r="G18" s="41"/>
      <c r="H18" s="41"/>
      <c r="I18" s="41"/>
      <c r="J18" s="41"/>
      <c r="K18" s="41"/>
      <c r="L18" s="41"/>
      <c r="M18" s="41"/>
    </row>
    <row r="19" spans="1:13" ht="25.5">
      <c r="A19" s="3" t="s">
        <v>42</v>
      </c>
      <c r="B19" s="1">
        <v>13</v>
      </c>
      <c r="C19" s="40">
        <f t="shared" si="1"/>
        <v>0</v>
      </c>
      <c r="D19" s="41"/>
      <c r="E19" s="41"/>
      <c r="F19" s="41"/>
      <c r="G19" s="41"/>
      <c r="H19" s="41"/>
      <c r="I19" s="41"/>
      <c r="J19" s="41"/>
      <c r="K19" s="41"/>
      <c r="L19" s="41"/>
      <c r="M19" s="41"/>
    </row>
    <row r="20" spans="1:13" ht="25.5">
      <c r="A20" s="3" t="s">
        <v>43</v>
      </c>
      <c r="B20" s="1">
        <v>14</v>
      </c>
      <c r="C20" s="40">
        <f t="shared" si="1"/>
        <v>0</v>
      </c>
      <c r="D20" s="41"/>
      <c r="E20" s="41"/>
      <c r="F20" s="41"/>
      <c r="G20" s="41"/>
      <c r="H20" s="41"/>
      <c r="I20" s="41"/>
      <c r="J20" s="41"/>
      <c r="K20" s="41"/>
      <c r="L20" s="41"/>
      <c r="M20" s="41"/>
    </row>
    <row r="21" spans="1:13" ht="38.25">
      <c r="A21" s="3" t="s">
        <v>44</v>
      </c>
      <c r="B21" s="1">
        <v>15</v>
      </c>
      <c r="C21" s="40">
        <f t="shared" si="1"/>
        <v>3</v>
      </c>
      <c r="D21" s="41"/>
      <c r="E21" s="41"/>
      <c r="F21" s="41">
        <v>2</v>
      </c>
      <c r="G21" s="41">
        <v>1</v>
      </c>
      <c r="H21" s="41"/>
      <c r="I21" s="41"/>
      <c r="J21" s="41">
        <v>3</v>
      </c>
      <c r="K21" s="41"/>
      <c r="L21" s="41">
        <v>2</v>
      </c>
      <c r="M21" s="41"/>
    </row>
  </sheetData>
  <sheetProtection password="D941" sheet="1" formatCells="0" formatColumns="0" formatRows="0" insertColumns="0" insertRows="0" deleteColumns="0" deleteRows="0"/>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14" dxfId="20">
      <formula>$F7+$G7&gt;$C7</formula>
    </cfRule>
  </conditionalFormatting>
  <conditionalFormatting sqref="C15:M16">
    <cfRule type="expression" priority="13" dxfId="13">
      <formula>C$16&gt;C$15</formula>
    </cfRule>
  </conditionalFormatting>
  <conditionalFormatting sqref="C15:M15 C17:M17">
    <cfRule type="expression" priority="12" dxfId="13">
      <formula>C$17&gt;C$15</formula>
    </cfRule>
  </conditionalFormatting>
  <conditionalFormatting sqref="C21:M21 C7:M7">
    <cfRule type="expression" priority="6" dxfId="13">
      <formula>C$21&gt;C$7</formula>
    </cfRule>
    <cfRule type="expression" priority="11" dxfId="13">
      <formula>C$21&gt;C$7</formula>
    </cfRule>
  </conditionalFormatting>
  <conditionalFormatting sqref="C7:D21 E15:M17">
    <cfRule type="expression" priority="10" dxfId="20">
      <formula>$D7&gt;$C7</formula>
    </cfRule>
  </conditionalFormatting>
  <conditionalFormatting sqref="E7:E21 C7:C21">
    <cfRule type="expression" priority="9" dxfId="20">
      <formula>$E7&gt;$C7</formula>
    </cfRule>
  </conditionalFormatting>
  <conditionalFormatting sqref="C7:C21 H7:H21">
    <cfRule type="expression" priority="8" dxfId="20">
      <formula>$H7&gt;$C7</formula>
    </cfRule>
  </conditionalFormatting>
  <conditionalFormatting sqref="C7:C21 L7:L21">
    <cfRule type="expression" priority="7" dxfId="20">
      <formula>$L7&gt;$C7</formula>
    </cfRule>
  </conditionalFormatting>
  <conditionalFormatting sqref="C15">
    <cfRule type="expression" priority="1" dxfId="0" stopIfTrue="1">
      <formula>$C$15&lt;($F$15+$G$15)</formula>
    </cfRule>
    <cfRule type="expression" priority="2" dxfId="0" stopIfTrue="1">
      <formula>$C$15&lt;$E$15</formula>
    </cfRule>
    <cfRule type="expression" priority="3" dxfId="0"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view="pageBreakPreview" zoomScale="6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K17" sqref="K17"/>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30" t="s">
        <v>45</v>
      </c>
      <c r="B1" s="130"/>
      <c r="C1" s="130"/>
      <c r="D1" s="130"/>
      <c r="E1" s="130"/>
      <c r="F1" s="130"/>
      <c r="G1" s="130"/>
      <c r="H1" s="130"/>
      <c r="I1" s="130"/>
      <c r="J1" s="130"/>
      <c r="K1" s="130"/>
      <c r="L1" s="130"/>
      <c r="M1" s="130"/>
      <c r="N1" s="130"/>
      <c r="O1" s="130"/>
      <c r="P1" s="130"/>
      <c r="Q1" s="130"/>
    </row>
    <row r="2" spans="1:17" ht="12.75">
      <c r="A2" s="131" t="s">
        <v>46</v>
      </c>
      <c r="B2" s="131"/>
      <c r="C2" s="131"/>
      <c r="D2" s="131"/>
      <c r="E2" s="131"/>
      <c r="F2" s="131"/>
      <c r="G2" s="131"/>
      <c r="H2" s="131"/>
      <c r="I2" s="131"/>
      <c r="J2" s="131"/>
      <c r="K2" s="131"/>
      <c r="L2" s="131"/>
      <c r="M2" s="131"/>
      <c r="N2" s="131"/>
      <c r="O2" s="131"/>
      <c r="P2" s="131"/>
      <c r="Q2" s="131"/>
    </row>
    <row r="3" spans="1:17" ht="22.5" customHeight="1">
      <c r="A3" s="132" t="s">
        <v>47</v>
      </c>
      <c r="B3" s="132" t="s">
        <v>15</v>
      </c>
      <c r="C3" s="132" t="s">
        <v>48</v>
      </c>
      <c r="D3" s="132" t="s">
        <v>49</v>
      </c>
      <c r="E3" s="132"/>
      <c r="F3" s="132"/>
      <c r="G3" s="132"/>
      <c r="H3" s="132"/>
      <c r="I3" s="132"/>
      <c r="J3" s="132"/>
      <c r="K3" s="132"/>
      <c r="L3" s="132"/>
      <c r="M3" s="132"/>
      <c r="N3" s="132" t="s">
        <v>50</v>
      </c>
      <c r="O3" s="132" t="s">
        <v>51</v>
      </c>
      <c r="P3" s="132" t="s">
        <v>52</v>
      </c>
      <c r="Q3" s="132" t="s">
        <v>53</v>
      </c>
    </row>
    <row r="4" spans="1:17" ht="26.25" customHeight="1">
      <c r="A4" s="132"/>
      <c r="B4" s="132"/>
      <c r="C4" s="132"/>
      <c r="D4" s="133" t="s">
        <v>16</v>
      </c>
      <c r="E4" s="133" t="s">
        <v>54</v>
      </c>
      <c r="F4" s="133"/>
      <c r="G4" s="133"/>
      <c r="H4" s="133"/>
      <c r="I4" s="133"/>
      <c r="J4" s="133"/>
      <c r="K4" s="133"/>
      <c r="L4" s="133"/>
      <c r="M4" s="133"/>
      <c r="N4" s="132"/>
      <c r="O4" s="132"/>
      <c r="P4" s="132"/>
      <c r="Q4" s="132"/>
    </row>
    <row r="5" spans="1:17" ht="24.75" customHeight="1">
      <c r="A5" s="132"/>
      <c r="B5" s="132"/>
      <c r="C5" s="132"/>
      <c r="D5" s="132"/>
      <c r="E5" s="133" t="s">
        <v>55</v>
      </c>
      <c r="F5" s="133"/>
      <c r="G5" s="133"/>
      <c r="H5" s="133"/>
      <c r="I5" s="133"/>
      <c r="J5" s="133"/>
      <c r="K5" s="132" t="s">
        <v>56</v>
      </c>
      <c r="L5" s="132" t="s">
        <v>57</v>
      </c>
      <c r="M5" s="132" t="s">
        <v>58</v>
      </c>
      <c r="N5" s="132"/>
      <c r="O5" s="132"/>
      <c r="P5" s="132"/>
      <c r="Q5" s="132"/>
    </row>
    <row r="6" spans="1:17" ht="81" customHeight="1">
      <c r="A6" s="132"/>
      <c r="B6" s="132"/>
      <c r="C6" s="132"/>
      <c r="D6" s="132"/>
      <c r="E6" s="22" t="s">
        <v>321</v>
      </c>
      <c r="F6" s="22" t="s">
        <v>322</v>
      </c>
      <c r="G6" s="22" t="s">
        <v>314</v>
      </c>
      <c r="H6" s="22" t="s">
        <v>286</v>
      </c>
      <c r="I6" s="22" t="s">
        <v>287</v>
      </c>
      <c r="J6" s="22" t="s">
        <v>59</v>
      </c>
      <c r="K6" s="132"/>
      <c r="L6" s="132"/>
      <c r="M6" s="132"/>
      <c r="N6" s="132"/>
      <c r="O6" s="132"/>
      <c r="P6" s="132"/>
      <c r="Q6" s="132"/>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301</v>
      </c>
      <c r="B8" s="23">
        <v>16</v>
      </c>
      <c r="C8" s="65">
        <f aca="true" t="shared" si="0" ref="C8:Q8">SUM(C9,C10,C12,C14,C16,C17,C19,C20,C23)</f>
        <v>0</v>
      </c>
      <c r="D8" s="65">
        <f t="shared" si="0"/>
        <v>612</v>
      </c>
      <c r="E8" s="65">
        <f t="shared" si="0"/>
        <v>558</v>
      </c>
      <c r="F8" s="65">
        <f t="shared" si="0"/>
        <v>17</v>
      </c>
      <c r="G8" s="65">
        <f t="shared" si="0"/>
        <v>10</v>
      </c>
      <c r="H8" s="65">
        <f t="shared" si="0"/>
        <v>27</v>
      </c>
      <c r="I8" s="65">
        <f t="shared" si="0"/>
        <v>0</v>
      </c>
      <c r="J8" s="65">
        <f t="shared" si="0"/>
        <v>0</v>
      </c>
      <c r="K8" s="65">
        <f t="shared" si="0"/>
        <v>182</v>
      </c>
      <c r="L8" s="65">
        <f t="shared" si="0"/>
        <v>0</v>
      </c>
      <c r="M8" s="65">
        <f t="shared" si="0"/>
        <v>37</v>
      </c>
      <c r="N8" s="65">
        <f t="shared" si="0"/>
        <v>0</v>
      </c>
      <c r="O8" s="65">
        <f t="shared" si="0"/>
        <v>0</v>
      </c>
      <c r="P8" s="65">
        <f t="shared" si="0"/>
        <v>0</v>
      </c>
      <c r="Q8" s="65">
        <f t="shared" si="0"/>
        <v>82</v>
      </c>
    </row>
    <row r="9" spans="1:17" ht="51">
      <c r="A9" s="24" t="s">
        <v>60</v>
      </c>
      <c r="B9" s="23">
        <v>17</v>
      </c>
      <c r="C9" s="43"/>
      <c r="D9" s="44">
        <f>SUM($E9:$J9)</f>
        <v>0</v>
      </c>
      <c r="E9" s="43"/>
      <c r="F9" s="42" t="s">
        <v>61</v>
      </c>
      <c r="G9" s="42" t="s">
        <v>61</v>
      </c>
      <c r="H9" s="42" t="s">
        <v>61</v>
      </c>
      <c r="I9" s="42" t="s">
        <v>61</v>
      </c>
      <c r="J9" s="42" t="s">
        <v>61</v>
      </c>
      <c r="K9" s="43"/>
      <c r="L9" s="43"/>
      <c r="M9" s="42" t="s">
        <v>61</v>
      </c>
      <c r="N9" s="43"/>
      <c r="O9" s="43"/>
      <c r="P9" s="43"/>
      <c r="Q9" s="43"/>
    </row>
    <row r="10" spans="1:17" ht="25.5">
      <c r="A10" s="24" t="s">
        <v>62</v>
      </c>
      <c r="B10" s="23">
        <v>18</v>
      </c>
      <c r="C10" s="43"/>
      <c r="D10" s="44">
        <f aca="true" t="shared" si="1" ref="D10:D27">SUM($E10:$J10)</f>
        <v>0</v>
      </c>
      <c r="E10" s="43"/>
      <c r="F10" s="43"/>
      <c r="G10" s="43"/>
      <c r="H10" s="42" t="s">
        <v>61</v>
      </c>
      <c r="I10" s="42" t="s">
        <v>61</v>
      </c>
      <c r="J10" s="42" t="s">
        <v>61</v>
      </c>
      <c r="K10" s="43"/>
      <c r="L10" s="43"/>
      <c r="M10" s="42" t="s">
        <v>61</v>
      </c>
      <c r="N10" s="43"/>
      <c r="O10" s="43"/>
      <c r="P10" s="43"/>
      <c r="Q10" s="43"/>
    </row>
    <row r="11" spans="1:17" ht="25.5">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8.25">
      <c r="A12" s="24" t="s">
        <v>64</v>
      </c>
      <c r="B12" s="23">
        <v>20</v>
      </c>
      <c r="C12" s="43"/>
      <c r="D12" s="44">
        <f t="shared" si="1"/>
        <v>0</v>
      </c>
      <c r="E12" s="43"/>
      <c r="F12" s="43"/>
      <c r="G12" s="43"/>
      <c r="H12" s="42" t="s">
        <v>61</v>
      </c>
      <c r="I12" s="42" t="s">
        <v>61</v>
      </c>
      <c r="J12" s="42" t="s">
        <v>61</v>
      </c>
      <c r="K12" s="43"/>
      <c r="L12" s="43"/>
      <c r="M12" s="43"/>
      <c r="N12" s="43"/>
      <c r="O12" s="43"/>
      <c r="P12" s="43"/>
      <c r="Q12" s="43"/>
    </row>
    <row r="13" spans="1:17" ht="25.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8.25">
      <c r="A14" s="24" t="s">
        <v>65</v>
      </c>
      <c r="B14" s="23">
        <v>22</v>
      </c>
      <c r="C14" s="43"/>
      <c r="D14" s="44">
        <f t="shared" si="1"/>
        <v>0</v>
      </c>
      <c r="E14" s="43"/>
      <c r="F14" s="43"/>
      <c r="G14" s="43"/>
      <c r="H14" s="43"/>
      <c r="I14" s="42" t="s">
        <v>61</v>
      </c>
      <c r="J14" s="42" t="s">
        <v>61</v>
      </c>
      <c r="K14" s="43"/>
      <c r="L14" s="43"/>
      <c r="M14" s="43"/>
      <c r="N14" s="43"/>
      <c r="O14" s="43"/>
      <c r="P14" s="43"/>
      <c r="Q14" s="43"/>
    </row>
    <row r="15" spans="1:17" ht="25.5">
      <c r="A15" s="24" t="s">
        <v>63</v>
      </c>
      <c r="B15" s="23">
        <v>23</v>
      </c>
      <c r="C15" s="43"/>
      <c r="D15" s="44">
        <f t="shared" si="1"/>
        <v>0</v>
      </c>
      <c r="E15" s="43"/>
      <c r="F15" s="43"/>
      <c r="G15" s="43"/>
      <c r="H15" s="43"/>
      <c r="I15" s="43"/>
      <c r="J15" s="43"/>
      <c r="K15" s="43"/>
      <c r="L15" s="43"/>
      <c r="M15" s="43"/>
      <c r="N15" s="42" t="s">
        <v>61</v>
      </c>
      <c r="O15" s="42" t="s">
        <v>61</v>
      </c>
      <c r="P15" s="42" t="s">
        <v>61</v>
      </c>
      <c r="Q15" s="43"/>
    </row>
    <row r="16" spans="1:17" ht="63.75">
      <c r="A16" s="24" t="s">
        <v>306</v>
      </c>
      <c r="B16" s="23">
        <v>24</v>
      </c>
      <c r="C16" s="43"/>
      <c r="D16" s="44">
        <f t="shared" si="1"/>
        <v>575</v>
      </c>
      <c r="E16" s="43">
        <v>558</v>
      </c>
      <c r="F16" s="43">
        <v>17</v>
      </c>
      <c r="G16" s="43"/>
      <c r="H16" s="43"/>
      <c r="I16" s="42" t="s">
        <v>61</v>
      </c>
      <c r="J16" s="42" t="s">
        <v>61</v>
      </c>
      <c r="K16" s="43">
        <v>167</v>
      </c>
      <c r="L16" s="43"/>
      <c r="M16" s="43"/>
      <c r="N16" s="42" t="s">
        <v>61</v>
      </c>
      <c r="O16" s="42" t="s">
        <v>61</v>
      </c>
      <c r="P16" s="42" t="s">
        <v>61</v>
      </c>
      <c r="Q16" s="43">
        <v>45</v>
      </c>
    </row>
    <row r="17" spans="1:17" ht="38.25">
      <c r="A17" s="24" t="s">
        <v>66</v>
      </c>
      <c r="B17" s="23">
        <v>25</v>
      </c>
      <c r="C17" s="43"/>
      <c r="D17" s="44">
        <f t="shared" si="1"/>
        <v>0</v>
      </c>
      <c r="E17" s="42" t="s">
        <v>61</v>
      </c>
      <c r="F17" s="43"/>
      <c r="G17" s="43"/>
      <c r="H17" s="43"/>
      <c r="I17" s="43"/>
      <c r="J17" s="43"/>
      <c r="K17" s="43"/>
      <c r="L17" s="43"/>
      <c r="M17" s="43"/>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51">
      <c r="A19" s="24" t="s">
        <v>67</v>
      </c>
      <c r="B19" s="23">
        <v>27</v>
      </c>
      <c r="C19" s="43"/>
      <c r="D19" s="44">
        <f t="shared" si="1"/>
        <v>37</v>
      </c>
      <c r="E19" s="43"/>
      <c r="F19" s="43"/>
      <c r="G19" s="43">
        <v>10</v>
      </c>
      <c r="H19" s="43">
        <f>15+12</f>
        <v>27</v>
      </c>
      <c r="I19" s="43"/>
      <c r="J19" s="43"/>
      <c r="K19" s="43">
        <v>15</v>
      </c>
      <c r="L19" s="43"/>
      <c r="M19" s="43">
        <v>37</v>
      </c>
      <c r="N19" s="42" t="s">
        <v>61</v>
      </c>
      <c r="O19" s="42" t="s">
        <v>61</v>
      </c>
      <c r="P19" s="42" t="s">
        <v>61</v>
      </c>
      <c r="Q19" s="43">
        <v>37</v>
      </c>
    </row>
    <row r="20" spans="1:17" ht="25.5">
      <c r="A20" s="24" t="s">
        <v>304</v>
      </c>
      <c r="B20" s="23">
        <v>28</v>
      </c>
      <c r="C20" s="43"/>
      <c r="D20" s="44">
        <f t="shared" si="1"/>
        <v>0</v>
      </c>
      <c r="E20" s="43"/>
      <c r="F20" s="43"/>
      <c r="G20" s="43"/>
      <c r="H20" s="43"/>
      <c r="I20" s="43"/>
      <c r="J20" s="43"/>
      <c r="K20" s="43"/>
      <c r="L20" s="43"/>
      <c r="M20" s="43"/>
      <c r="N20" s="42" t="s">
        <v>61</v>
      </c>
      <c r="O20" s="42" t="s">
        <v>61</v>
      </c>
      <c r="P20" s="42" t="s">
        <v>61</v>
      </c>
      <c r="Q20" s="43"/>
    </row>
    <row r="21" spans="1:17" ht="38.25">
      <c r="A21" s="24" t="s">
        <v>305</v>
      </c>
      <c r="B21" s="23">
        <v>29</v>
      </c>
      <c r="C21" s="43"/>
      <c r="D21" s="44">
        <f t="shared" si="1"/>
        <v>0</v>
      </c>
      <c r="E21" s="43"/>
      <c r="F21" s="43"/>
      <c r="G21" s="43"/>
      <c r="H21" s="43"/>
      <c r="I21" s="43"/>
      <c r="J21" s="43"/>
      <c r="K21" s="43"/>
      <c r="L21" s="43"/>
      <c r="M21" s="43"/>
      <c r="N21" s="42" t="s">
        <v>61</v>
      </c>
      <c r="O21" s="42" t="s">
        <v>61</v>
      </c>
      <c r="P21" s="42" t="s">
        <v>61</v>
      </c>
      <c r="Q21" s="43"/>
    </row>
    <row r="22" spans="1:17" ht="37.5" customHeight="1">
      <c r="A22" s="24" t="s">
        <v>318</v>
      </c>
      <c r="B22" s="23">
        <v>30</v>
      </c>
      <c r="C22" s="43"/>
      <c r="D22" s="44">
        <f t="shared" si="1"/>
        <v>0</v>
      </c>
      <c r="E22" s="43"/>
      <c r="F22" s="43"/>
      <c r="G22" s="43"/>
      <c r="H22" s="42" t="s">
        <v>61</v>
      </c>
      <c r="I22" s="42" t="s">
        <v>61</v>
      </c>
      <c r="J22" s="42" t="s">
        <v>61</v>
      </c>
      <c r="K22" s="43"/>
      <c r="L22" s="43"/>
      <c r="M22" s="43"/>
      <c r="N22" s="42" t="s">
        <v>61</v>
      </c>
      <c r="O22" s="42" t="s">
        <v>61</v>
      </c>
      <c r="P22" s="42" t="s">
        <v>61</v>
      </c>
      <c r="Q22" s="43"/>
    </row>
    <row r="23" spans="1:17" ht="63.75">
      <c r="A23" s="24" t="s">
        <v>68</v>
      </c>
      <c r="B23" s="23">
        <v>31</v>
      </c>
      <c r="C23" s="43"/>
      <c r="D23" s="44">
        <f t="shared" si="1"/>
        <v>0</v>
      </c>
      <c r="E23" s="43"/>
      <c r="F23" s="43"/>
      <c r="G23" s="43"/>
      <c r="H23" s="43"/>
      <c r="I23" s="43"/>
      <c r="J23" s="43"/>
      <c r="K23" s="43"/>
      <c r="L23" s="43"/>
      <c r="M23" s="43"/>
      <c r="N23" s="42" t="s">
        <v>61</v>
      </c>
      <c r="O23" s="42" t="s">
        <v>61</v>
      </c>
      <c r="P23" s="42" t="s">
        <v>61</v>
      </c>
      <c r="Q23" s="43"/>
    </row>
    <row r="24" spans="1:17" ht="132.7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87" customHeight="1">
      <c r="A25" s="24" t="s">
        <v>324</v>
      </c>
      <c r="B25" s="23">
        <v>33</v>
      </c>
      <c r="C25" s="43"/>
      <c r="D25" s="44">
        <f t="shared" si="1"/>
        <v>0</v>
      </c>
      <c r="E25" s="43"/>
      <c r="F25" s="43"/>
      <c r="G25" s="43"/>
      <c r="H25" s="43"/>
      <c r="I25" s="43"/>
      <c r="J25" s="43"/>
      <c r="K25" s="43"/>
      <c r="L25" s="52"/>
      <c r="M25" s="43"/>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8" t="s">
        <v>325</v>
      </c>
      <c r="C32" s="128"/>
      <c r="D32" s="128"/>
      <c r="E32" s="128"/>
      <c r="F32" s="31"/>
      <c r="G32" s="31"/>
      <c r="H32" s="31"/>
      <c r="I32" s="31"/>
    </row>
    <row r="33" spans="1:9" ht="12.75">
      <c r="A33" s="31"/>
      <c r="B33" s="128"/>
      <c r="C33" s="128"/>
      <c r="D33" s="128"/>
      <c r="E33" s="128"/>
      <c r="F33" s="31"/>
      <c r="G33" s="31"/>
      <c r="H33" s="31"/>
      <c r="I33" s="31"/>
    </row>
    <row r="34" spans="1:9" ht="12.75">
      <c r="A34" s="31"/>
      <c r="B34" s="128"/>
      <c r="C34" s="128"/>
      <c r="D34" s="128"/>
      <c r="E34" s="128"/>
      <c r="F34" s="31"/>
      <c r="G34" s="31"/>
      <c r="H34" s="31"/>
      <c r="I34" s="31"/>
    </row>
    <row r="35" spans="1:9" ht="12.75">
      <c r="A35" s="31"/>
      <c r="B35" s="128"/>
      <c r="C35" s="128"/>
      <c r="D35" s="128"/>
      <c r="E35" s="128"/>
      <c r="F35" s="31"/>
      <c r="G35" s="31"/>
      <c r="H35" s="31"/>
      <c r="I35" s="31"/>
    </row>
    <row r="36" spans="1:9" ht="12.75">
      <c r="A36" s="31"/>
      <c r="B36" s="128"/>
      <c r="C36" s="128"/>
      <c r="D36" s="128"/>
      <c r="E36" s="128"/>
      <c r="F36" s="67" t="s">
        <v>356</v>
      </c>
      <c r="G36" s="129">
        <v>4</v>
      </c>
      <c r="H36" s="129"/>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0">
      <formula>$P8&gt;$O8</formula>
    </cfRule>
  </conditionalFormatting>
  <conditionalFormatting sqref="Q8:Q27 D8:D27">
    <cfRule type="expression" priority="6" dxfId="20">
      <formula>$Q8&gt;$D8</formula>
    </cfRule>
  </conditionalFormatting>
  <conditionalFormatting sqref="N8:O10 N12:O12 N14:O14 N27:O27">
    <cfRule type="expression" priority="5" dxfId="20">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80" zoomScaleNormal="8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N18" sqref="N1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30" t="s">
        <v>326</v>
      </c>
      <c r="B1" s="130"/>
      <c r="C1" s="130"/>
      <c r="D1" s="130"/>
      <c r="E1" s="130"/>
      <c r="F1" s="130"/>
      <c r="G1" s="130"/>
      <c r="H1" s="130"/>
      <c r="I1" s="130"/>
      <c r="J1" s="130"/>
      <c r="K1" s="130"/>
      <c r="L1" s="130"/>
      <c r="M1" s="130"/>
      <c r="N1" s="130"/>
    </row>
    <row r="2" spans="1:14" ht="12.75">
      <c r="A2" s="131" t="s">
        <v>46</v>
      </c>
      <c r="B2" s="131"/>
      <c r="C2" s="131"/>
      <c r="D2" s="131"/>
      <c r="E2" s="131"/>
      <c r="F2" s="131"/>
      <c r="G2" s="131"/>
      <c r="H2" s="131"/>
      <c r="I2" s="131"/>
      <c r="J2" s="131"/>
      <c r="K2" s="131"/>
      <c r="L2" s="131"/>
      <c r="M2" s="131"/>
      <c r="N2" s="131"/>
    </row>
    <row r="3" spans="1:14" ht="42" customHeight="1">
      <c r="A3" s="132" t="s">
        <v>69</v>
      </c>
      <c r="B3" s="132" t="s">
        <v>15</v>
      </c>
      <c r="C3" s="133" t="s">
        <v>70</v>
      </c>
      <c r="D3" s="133"/>
      <c r="E3" s="133"/>
      <c r="F3" s="133"/>
      <c r="G3" s="133"/>
      <c r="H3" s="132" t="s">
        <v>71</v>
      </c>
      <c r="I3" s="132"/>
      <c r="J3" s="132"/>
      <c r="K3" s="132" t="s">
        <v>291</v>
      </c>
      <c r="L3" s="132"/>
      <c r="M3" s="132" t="s">
        <v>403</v>
      </c>
      <c r="N3" s="132" t="s">
        <v>404</v>
      </c>
    </row>
    <row r="4" spans="1:14" ht="33.75" customHeight="1">
      <c r="A4" s="132"/>
      <c r="B4" s="132"/>
      <c r="C4" s="132" t="s">
        <v>16</v>
      </c>
      <c r="D4" s="132" t="s">
        <v>72</v>
      </c>
      <c r="E4" s="132"/>
      <c r="F4" s="132"/>
      <c r="G4" s="132"/>
      <c r="H4" s="132" t="s">
        <v>288</v>
      </c>
      <c r="I4" s="132" t="s">
        <v>290</v>
      </c>
      <c r="J4" s="132" t="s">
        <v>289</v>
      </c>
      <c r="K4" s="132" t="s">
        <v>16</v>
      </c>
      <c r="L4" s="132" t="s">
        <v>292</v>
      </c>
      <c r="M4" s="132"/>
      <c r="N4" s="132"/>
    </row>
    <row r="5" spans="1:14" ht="38.25">
      <c r="A5" s="132"/>
      <c r="B5" s="132"/>
      <c r="C5" s="132"/>
      <c r="D5" s="22" t="s">
        <v>73</v>
      </c>
      <c r="E5" s="22" t="s">
        <v>293</v>
      </c>
      <c r="F5" s="22" t="s">
        <v>74</v>
      </c>
      <c r="G5" s="26" t="s">
        <v>75</v>
      </c>
      <c r="H5" s="132"/>
      <c r="I5" s="132"/>
      <c r="J5" s="132"/>
      <c r="K5" s="132"/>
      <c r="L5" s="132"/>
      <c r="M5" s="132"/>
      <c r="N5" s="132"/>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5</v>
      </c>
      <c r="D7" s="65">
        <f aca="true" t="shared" si="0" ref="D7:N7">SUM(D8,D37)</f>
        <v>0</v>
      </c>
      <c r="E7" s="65">
        <f t="shared" si="0"/>
        <v>0</v>
      </c>
      <c r="F7" s="65">
        <f>SUM(F8,F37)</f>
        <v>5</v>
      </c>
      <c r="G7" s="65">
        <f t="shared" si="0"/>
        <v>0</v>
      </c>
      <c r="H7" s="65">
        <f t="shared" si="0"/>
        <v>3</v>
      </c>
      <c r="I7" s="65">
        <f t="shared" si="0"/>
        <v>0</v>
      </c>
      <c r="J7" s="65">
        <f t="shared" si="0"/>
        <v>0</v>
      </c>
      <c r="K7" s="65">
        <f t="shared" si="0"/>
        <v>128</v>
      </c>
      <c r="L7" s="65">
        <f t="shared" si="0"/>
        <v>0</v>
      </c>
      <c r="M7" s="65">
        <f t="shared" si="0"/>
        <v>95108</v>
      </c>
      <c r="N7" s="65">
        <f t="shared" si="0"/>
        <v>279225</v>
      </c>
    </row>
    <row r="8" spans="1:14" ht="38.25">
      <c r="A8" s="28" t="s">
        <v>406</v>
      </c>
      <c r="B8" s="23">
        <v>38</v>
      </c>
      <c r="C8" s="44">
        <f>SUM(C9:C10,C13,C18,C19,C22,C23,C29:C31,C35:C36)</f>
        <v>3</v>
      </c>
      <c r="D8" s="44">
        <f aca="true" t="shared" si="1" ref="D8:N8">SUM(D9:D10,D13,D18,D19,D22,D23,D29:D31,D35:D36)</f>
        <v>0</v>
      </c>
      <c r="E8" s="44">
        <f t="shared" si="1"/>
        <v>0</v>
      </c>
      <c r="F8" s="44">
        <f t="shared" si="1"/>
        <v>3</v>
      </c>
      <c r="G8" s="44">
        <f>SUM(G9:G10,G13,G18,G19,G22,G23,G29:G31,G35:G36)</f>
        <v>0</v>
      </c>
      <c r="H8" s="44">
        <f t="shared" si="1"/>
        <v>3</v>
      </c>
      <c r="I8" s="44">
        <f t="shared" si="1"/>
        <v>0</v>
      </c>
      <c r="J8" s="44">
        <f t="shared" si="1"/>
        <v>0</v>
      </c>
      <c r="K8" s="44">
        <f t="shared" si="1"/>
        <v>94</v>
      </c>
      <c r="L8" s="44">
        <f t="shared" si="1"/>
        <v>0</v>
      </c>
      <c r="M8" s="44">
        <f t="shared" si="1"/>
        <v>95108</v>
      </c>
      <c r="N8" s="44">
        <f t="shared" si="1"/>
        <v>279225</v>
      </c>
    </row>
    <row r="9" spans="1:14" ht="38.25">
      <c r="A9" s="28" t="s">
        <v>76</v>
      </c>
      <c r="B9" s="23">
        <v>39</v>
      </c>
      <c r="C9" s="44">
        <f>SUM(D9:G9)</f>
        <v>0</v>
      </c>
      <c r="D9" s="25"/>
      <c r="E9" s="25"/>
      <c r="F9" s="25"/>
      <c r="G9" s="25"/>
      <c r="H9" s="25"/>
      <c r="I9" s="25"/>
      <c r="J9" s="25"/>
      <c r="K9" s="25"/>
      <c r="L9" s="25"/>
      <c r="M9" s="25"/>
      <c r="N9" s="25"/>
    </row>
    <row r="10" spans="1:14" ht="25.5">
      <c r="A10" s="28" t="s">
        <v>77</v>
      </c>
      <c r="B10" s="23">
        <v>40</v>
      </c>
      <c r="C10" s="44">
        <f aca="true" t="shared" si="2" ref="C10:C42">SUM(D10:G10)</f>
        <v>0</v>
      </c>
      <c r="D10" s="25"/>
      <c r="E10" s="25"/>
      <c r="F10" s="25"/>
      <c r="G10" s="25"/>
      <c r="H10" s="25"/>
      <c r="I10" s="25"/>
      <c r="J10" s="25"/>
      <c r="K10" s="25"/>
      <c r="L10" s="25"/>
      <c r="M10" s="25"/>
      <c r="N10" s="25"/>
    </row>
    <row r="11" spans="1:14" ht="12.75">
      <c r="A11" s="28" t="s">
        <v>78</v>
      </c>
      <c r="B11" s="23">
        <v>41</v>
      </c>
      <c r="C11" s="44">
        <f t="shared" si="2"/>
        <v>0</v>
      </c>
      <c r="D11" s="25"/>
      <c r="E11" s="25"/>
      <c r="F11" s="25"/>
      <c r="G11" s="25"/>
      <c r="H11" s="25"/>
      <c r="I11" s="25"/>
      <c r="J11" s="25"/>
      <c r="K11" s="25"/>
      <c r="L11" s="25"/>
      <c r="M11" s="25"/>
      <c r="N11" s="25"/>
    </row>
    <row r="12" spans="1:14" ht="27">
      <c r="A12" s="28" t="s">
        <v>79</v>
      </c>
      <c r="B12" s="23">
        <v>42</v>
      </c>
      <c r="C12" s="44">
        <f t="shared" si="2"/>
        <v>0</v>
      </c>
      <c r="D12" s="25"/>
      <c r="E12" s="25"/>
      <c r="F12" s="25"/>
      <c r="G12" s="25"/>
      <c r="H12" s="25"/>
      <c r="I12" s="25"/>
      <c r="J12" s="25"/>
      <c r="K12" s="23" t="s">
        <v>61</v>
      </c>
      <c r="L12" s="23" t="s">
        <v>61</v>
      </c>
      <c r="M12" s="23" t="s">
        <v>61</v>
      </c>
      <c r="N12" s="25"/>
    </row>
    <row r="13" spans="1:14" ht="12.75">
      <c r="A13" s="28" t="s">
        <v>80</v>
      </c>
      <c r="B13" s="23">
        <v>43</v>
      </c>
      <c r="C13" s="44">
        <f t="shared" si="2"/>
        <v>1</v>
      </c>
      <c r="D13" s="25"/>
      <c r="E13" s="25"/>
      <c r="F13" s="25">
        <v>1</v>
      </c>
      <c r="G13" s="25"/>
      <c r="H13" s="25">
        <v>1</v>
      </c>
      <c r="I13" s="25"/>
      <c r="J13" s="25"/>
      <c r="K13" s="25">
        <v>15</v>
      </c>
      <c r="L13" s="25"/>
      <c r="M13" s="25">
        <v>34320</v>
      </c>
      <c r="N13" s="25">
        <v>38325</v>
      </c>
    </row>
    <row r="14" spans="1:14" ht="25.5">
      <c r="A14" s="28" t="s">
        <v>81</v>
      </c>
      <c r="B14" s="23">
        <v>44</v>
      </c>
      <c r="C14" s="44">
        <f t="shared" si="2"/>
        <v>0</v>
      </c>
      <c r="D14" s="25"/>
      <c r="E14" s="25"/>
      <c r="F14" s="25"/>
      <c r="G14" s="25"/>
      <c r="H14" s="25"/>
      <c r="I14" s="25"/>
      <c r="J14" s="25"/>
      <c r="K14" s="25"/>
      <c r="L14" s="25"/>
      <c r="M14" s="25"/>
      <c r="N14" s="25"/>
    </row>
    <row r="15" spans="1:14" ht="25.5">
      <c r="A15" s="28" t="s">
        <v>82</v>
      </c>
      <c r="B15" s="23">
        <v>45</v>
      </c>
      <c r="C15" s="44">
        <f t="shared" si="2"/>
        <v>0</v>
      </c>
      <c r="D15" s="25"/>
      <c r="E15" s="25"/>
      <c r="F15" s="25"/>
      <c r="G15" s="25"/>
      <c r="H15" s="25"/>
      <c r="I15" s="25"/>
      <c r="J15" s="25"/>
      <c r="K15" s="82"/>
      <c r="L15" s="25"/>
      <c r="M15" s="25"/>
      <c r="N15" s="25"/>
    </row>
    <row r="16" spans="1:14" ht="12.75">
      <c r="A16" s="28" t="s">
        <v>83</v>
      </c>
      <c r="B16" s="23">
        <v>46</v>
      </c>
      <c r="C16" s="44">
        <f t="shared" si="2"/>
        <v>1</v>
      </c>
      <c r="D16" s="25"/>
      <c r="E16" s="25"/>
      <c r="F16" s="25">
        <v>1</v>
      </c>
      <c r="G16" s="25"/>
      <c r="H16" s="25">
        <v>1</v>
      </c>
      <c r="I16" s="25"/>
      <c r="J16" s="25"/>
      <c r="K16" s="25">
        <v>15</v>
      </c>
      <c r="L16" s="25"/>
      <c r="M16" s="25">
        <v>34320</v>
      </c>
      <c r="N16" s="25">
        <v>38325</v>
      </c>
    </row>
    <row r="17" spans="1:14" ht="14.25">
      <c r="A17" s="28" t="s">
        <v>84</v>
      </c>
      <c r="B17" s="23">
        <v>47</v>
      </c>
      <c r="C17" s="44">
        <f t="shared" si="2"/>
        <v>274.36</v>
      </c>
      <c r="D17" s="25"/>
      <c r="E17" s="25"/>
      <c r="F17" s="25">
        <v>274.36</v>
      </c>
      <c r="G17" s="25"/>
      <c r="H17" s="25">
        <v>274.36</v>
      </c>
      <c r="I17" s="25"/>
      <c r="J17" s="25"/>
      <c r="K17" s="23" t="s">
        <v>61</v>
      </c>
      <c r="L17" s="23" t="s">
        <v>61</v>
      </c>
      <c r="M17" s="23" t="s">
        <v>61</v>
      </c>
      <c r="N17" s="25"/>
    </row>
    <row r="18" spans="1:14" ht="25.5">
      <c r="A18" s="28" t="s">
        <v>85</v>
      </c>
      <c r="B18" s="23">
        <v>48</v>
      </c>
      <c r="C18" s="44">
        <f t="shared" si="2"/>
        <v>1</v>
      </c>
      <c r="D18" s="25"/>
      <c r="E18" s="25"/>
      <c r="F18" s="25">
        <v>1</v>
      </c>
      <c r="G18" s="25"/>
      <c r="H18" s="25">
        <v>1</v>
      </c>
      <c r="I18" s="25"/>
      <c r="J18" s="25"/>
      <c r="K18" s="25">
        <v>37</v>
      </c>
      <c r="L18" s="25"/>
      <c r="M18" s="25">
        <f>70*1*7*52</f>
        <v>25480</v>
      </c>
      <c r="N18" s="25">
        <f>37*12*365</f>
        <v>162060</v>
      </c>
    </row>
    <row r="19" spans="1:14" ht="12.75">
      <c r="A19" s="28" t="s">
        <v>414</v>
      </c>
      <c r="B19" s="23">
        <v>49</v>
      </c>
      <c r="C19" s="44">
        <f t="shared" si="2"/>
        <v>0</v>
      </c>
      <c r="D19" s="25"/>
      <c r="E19" s="25"/>
      <c r="F19" s="25"/>
      <c r="G19" s="25"/>
      <c r="H19" s="52"/>
      <c r="I19" s="80"/>
      <c r="J19" s="52"/>
      <c r="K19" s="80"/>
      <c r="L19" s="80"/>
      <c r="M19" s="80"/>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0</v>
      </c>
      <c r="D27" s="25"/>
      <c r="E27" s="25"/>
      <c r="F27" s="25"/>
      <c r="G27" s="25"/>
      <c r="H27" s="25"/>
      <c r="I27" s="25"/>
      <c r="J27" s="25"/>
      <c r="K27" s="23" t="s">
        <v>61</v>
      </c>
      <c r="L27" s="23" t="s">
        <v>61</v>
      </c>
      <c r="M27" s="23" t="s">
        <v>61</v>
      </c>
      <c r="N27" s="25"/>
    </row>
    <row r="28" spans="1:14" ht="25.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0</v>
      </c>
      <c r="D29" s="25"/>
      <c r="E29" s="25"/>
      <c r="F29" s="25"/>
      <c r="G29" s="25"/>
      <c r="H29" s="25"/>
      <c r="I29" s="25"/>
      <c r="J29" s="25"/>
      <c r="K29" s="25"/>
      <c r="L29" s="25"/>
      <c r="M29" s="25"/>
      <c r="N29" s="25"/>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SUM(C32:C34)</f>
        <v>0</v>
      </c>
      <c r="D31" s="44">
        <f>SUM(D32:D34)</f>
        <v>0</v>
      </c>
      <c r="E31" s="44">
        <f>SUM(E32:E34)</f>
        <v>0</v>
      </c>
      <c r="F31" s="44">
        <f>SUM(F32:F34)</f>
        <v>0</v>
      </c>
      <c r="G31" s="44">
        <f aca="true" t="shared" si="3" ref="G31:N31">SUM(G32:G34)</f>
        <v>0</v>
      </c>
      <c r="H31" s="44">
        <f t="shared" si="3"/>
        <v>0</v>
      </c>
      <c r="I31" s="44">
        <f t="shared" si="3"/>
        <v>0</v>
      </c>
      <c r="J31" s="44">
        <f t="shared" si="3"/>
        <v>0</v>
      </c>
      <c r="K31" s="44">
        <f t="shared" si="3"/>
        <v>0</v>
      </c>
      <c r="L31" s="44">
        <f t="shared" si="3"/>
        <v>0</v>
      </c>
      <c r="M31" s="44">
        <f t="shared" si="3"/>
        <v>0</v>
      </c>
      <c r="N31" s="44">
        <f t="shared" si="3"/>
        <v>0</v>
      </c>
    </row>
    <row r="32" spans="1:14" ht="25.5">
      <c r="A32" s="28" t="s">
        <v>94</v>
      </c>
      <c r="B32" s="23">
        <v>62</v>
      </c>
      <c r="C32" s="44">
        <f t="shared" si="2"/>
        <v>0</v>
      </c>
      <c r="D32" s="25"/>
      <c r="E32" s="25"/>
      <c r="F32" s="25"/>
      <c r="G32" s="25"/>
      <c r="H32" s="25"/>
      <c r="I32" s="25"/>
      <c r="J32" s="25"/>
      <c r="K32" s="25"/>
      <c r="L32" s="25"/>
      <c r="M32" s="25"/>
      <c r="N32" s="25"/>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1</v>
      </c>
      <c r="D36" s="25"/>
      <c r="E36" s="25"/>
      <c r="F36" s="25">
        <v>1</v>
      </c>
      <c r="G36" s="25"/>
      <c r="H36" s="25">
        <v>1</v>
      </c>
      <c r="I36" s="25"/>
      <c r="J36" s="25"/>
      <c r="K36" s="25">
        <v>42</v>
      </c>
      <c r="L36" s="25"/>
      <c r="M36" s="25">
        <f>2548+25480+7280</f>
        <v>35308</v>
      </c>
      <c r="N36" s="25">
        <f>26280*3</f>
        <v>78840</v>
      </c>
    </row>
    <row r="37" spans="1:14" ht="53.25" customHeight="1">
      <c r="A37" s="28" t="s">
        <v>330</v>
      </c>
      <c r="B37" s="23">
        <v>67</v>
      </c>
      <c r="C37" s="44">
        <f t="shared" si="2"/>
        <v>2</v>
      </c>
      <c r="D37" s="44">
        <f>SUM(D38:D42)</f>
        <v>0</v>
      </c>
      <c r="E37" s="44">
        <f>SUM(E38:E42)</f>
        <v>0</v>
      </c>
      <c r="F37" s="44">
        <f>SUM(F38:F42)</f>
        <v>2</v>
      </c>
      <c r="G37" s="44">
        <f>SUM(G38:G42)</f>
        <v>0</v>
      </c>
      <c r="H37" s="50" t="s">
        <v>294</v>
      </c>
      <c r="I37" s="50" t="s">
        <v>294</v>
      </c>
      <c r="J37" s="44">
        <f>SUM(J38:J42)</f>
        <v>0</v>
      </c>
      <c r="K37" s="44">
        <f>SUM(K38:K42)</f>
        <v>34</v>
      </c>
      <c r="L37" s="44">
        <f>SUM(L38:L42)</f>
        <v>0</v>
      </c>
      <c r="M37" s="50" t="s">
        <v>294</v>
      </c>
      <c r="N37" s="50" t="s">
        <v>294</v>
      </c>
    </row>
    <row r="38" spans="1:14" ht="25.5">
      <c r="A38" s="30" t="s">
        <v>99</v>
      </c>
      <c r="B38" s="23">
        <v>68</v>
      </c>
      <c r="C38" s="44">
        <f t="shared" si="2"/>
        <v>0</v>
      </c>
      <c r="D38" s="25"/>
      <c r="E38" s="25"/>
      <c r="F38" s="25"/>
      <c r="G38" s="25"/>
      <c r="H38" s="47" t="s">
        <v>294</v>
      </c>
      <c r="I38" s="23" t="s">
        <v>294</v>
      </c>
      <c r="J38" s="25"/>
      <c r="K38" s="25"/>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2</v>
      </c>
      <c r="D41" s="25"/>
      <c r="E41" s="25"/>
      <c r="F41" s="25">
        <v>2</v>
      </c>
      <c r="G41" s="25"/>
      <c r="H41" s="47" t="s">
        <v>294</v>
      </c>
      <c r="I41" s="23" t="s">
        <v>294</v>
      </c>
      <c r="J41" s="25"/>
      <c r="K41" s="25">
        <f>17*2</f>
        <v>34</v>
      </c>
      <c r="L41" s="25"/>
      <c r="M41" s="23" t="s">
        <v>294</v>
      </c>
      <c r="N41" s="23" t="s">
        <v>294</v>
      </c>
    </row>
    <row r="42" spans="1:14" ht="12.75">
      <c r="A42" s="29" t="s">
        <v>102</v>
      </c>
      <c r="B42" s="23">
        <v>72</v>
      </c>
      <c r="C42" s="44">
        <f t="shared" si="2"/>
        <v>0</v>
      </c>
      <c r="D42" s="25"/>
      <c r="E42" s="25"/>
      <c r="F42" s="25"/>
      <c r="G42" s="25"/>
      <c r="H42" s="47" t="s">
        <v>294</v>
      </c>
      <c r="I42" s="23" t="s">
        <v>294</v>
      </c>
      <c r="J42" s="25"/>
      <c r="K42" s="25"/>
      <c r="L42" s="25"/>
      <c r="M42" s="23" t="s">
        <v>294</v>
      </c>
      <c r="N42" s="23" t="s">
        <v>294</v>
      </c>
    </row>
  </sheetData>
  <sheetProtection password="D941" sheet="1" formatCells="0" formatColumns="0" formatRows="0" insertColumns="0" insertRows="0" deleteColumns="0" deleteRows="0"/>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25" dxfId="13">
      <formula>D$23&lt;SUM(D$24:D$26)</formula>
    </cfRule>
  </conditionalFormatting>
  <conditionalFormatting sqref="D7:H18 D19:N21 D22:H36">
    <cfRule type="expression" priority="18" dxfId="12">
      <formula>$H7&gt;SUM($D7:$G7)</formula>
    </cfRule>
  </conditionalFormatting>
  <conditionalFormatting sqref="J7:J18 K37:L37 D7:G18 J22:J42 D19:N21 D22:G42">
    <cfRule type="expression" priority="23" dxfId="12">
      <formula>$J7&gt;SUM($D7:$G7)</formula>
    </cfRule>
  </conditionalFormatting>
  <conditionalFormatting sqref="I7:I18 D7:G18 I22:I36 D19:N21 D22:G36">
    <cfRule type="expression" priority="16" dxfId="12">
      <formula>$I7&gt;SUM($D7:$G7)</formula>
    </cfRule>
  </conditionalFormatting>
  <conditionalFormatting sqref="C10:N11">
    <cfRule type="expression" priority="14" dxfId="13">
      <formula>C$11&gt;C$10</formula>
    </cfRule>
  </conditionalFormatting>
  <conditionalFormatting sqref="C13:N14">
    <cfRule type="expression" priority="13" dxfId="13">
      <formula>C$14&gt;C$13</formula>
    </cfRule>
  </conditionalFormatting>
  <conditionalFormatting sqref="C13:N13 C15:N15">
    <cfRule type="expression" priority="12" dxfId="13">
      <formula>C$15&gt;C$13</formula>
    </cfRule>
  </conditionalFormatting>
  <conditionalFormatting sqref="C13:N13 C16:N16">
    <cfRule type="expression" priority="11" dxfId="13">
      <formula>C$16&gt;C$13</formula>
    </cfRule>
  </conditionalFormatting>
  <conditionalFormatting sqref="D20:N21 C19:N20">
    <cfRule type="expression" priority="10" dxfId="13">
      <formula>C$20&gt;C$19</formula>
    </cfRule>
  </conditionalFormatting>
  <conditionalFormatting sqref="C21:D21 D20:N21 C19:N19">
    <cfRule type="expression" priority="9" dxfId="13">
      <formula>C$21&gt;C$19</formula>
    </cfRule>
  </conditionalFormatting>
  <conditionalFormatting sqref="C23:N23 C28:N28">
    <cfRule type="expression" priority="8" dxfId="13">
      <formula>C$28&gt;C$23</formula>
    </cfRule>
  </conditionalFormatting>
  <conditionalFormatting sqref="K7:L11 K13:L16 K18:L18 K28:L36 K38:L42 K22:L26">
    <cfRule type="expression" priority="7" dxfId="20">
      <formula>$L7&gt;$K7</formula>
    </cfRule>
  </conditionalFormatting>
  <conditionalFormatting sqref="E31">
    <cfRule type="expression" priority="6" dxfId="13">
      <formula>E$20&gt;E$19</formula>
    </cfRule>
  </conditionalFormatting>
  <conditionalFormatting sqref="E31">
    <cfRule type="expression" priority="5" dxfId="13">
      <formula>E$21&gt;E$19</formula>
    </cfRule>
  </conditionalFormatting>
  <conditionalFormatting sqref="C13">
    <cfRule type="expression" priority="4" dxfId="0" stopIfTrue="1">
      <formula>$C$13&lt;($C$14+$C$15+$C$16)</formula>
    </cfRule>
  </conditionalFormatting>
  <conditionalFormatting sqref="D19:G19">
    <cfRule type="expression" priority="3" dxfId="13">
      <formula>D$23&lt;SUM(D$24:D$26)</formula>
    </cfRule>
  </conditionalFormatting>
  <conditionalFormatting sqref="D19:G19">
    <cfRule type="expression" priority="2" dxfId="13">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22" sqref="G22"/>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30" t="s">
        <v>103</v>
      </c>
      <c r="B1" s="130"/>
      <c r="C1" s="130"/>
      <c r="D1" s="130"/>
      <c r="E1" s="130"/>
      <c r="F1" s="130"/>
      <c r="G1" s="130"/>
      <c r="H1" s="130"/>
      <c r="I1" s="130"/>
    </row>
    <row r="2" spans="1:9" ht="26.25" customHeight="1">
      <c r="A2" s="134" t="s">
        <v>104</v>
      </c>
      <c r="B2" s="134"/>
      <c r="C2" s="134"/>
      <c r="D2" s="134"/>
      <c r="E2" s="134"/>
      <c r="F2" s="134"/>
      <c r="G2" s="134"/>
      <c r="H2" s="134"/>
      <c r="I2" s="134"/>
    </row>
    <row r="3" spans="1:9" ht="12.75" customHeight="1">
      <c r="A3" s="132" t="s">
        <v>105</v>
      </c>
      <c r="B3" s="132" t="s">
        <v>15</v>
      </c>
      <c r="C3" s="132" t="s">
        <v>106</v>
      </c>
      <c r="D3" s="132"/>
      <c r="E3" s="132"/>
      <c r="F3" s="132"/>
      <c r="G3" s="132" t="s">
        <v>107</v>
      </c>
      <c r="H3" s="132" t="s">
        <v>108</v>
      </c>
      <c r="I3" s="132" t="s">
        <v>295</v>
      </c>
    </row>
    <row r="4" spans="1:9" ht="12.75" customHeight="1">
      <c r="A4" s="132"/>
      <c r="B4" s="132"/>
      <c r="C4" s="133" t="s">
        <v>16</v>
      </c>
      <c r="D4" s="132" t="s">
        <v>109</v>
      </c>
      <c r="E4" s="132"/>
      <c r="F4" s="132"/>
      <c r="G4" s="132"/>
      <c r="H4" s="132"/>
      <c r="I4" s="132"/>
    </row>
    <row r="5" spans="1:9" ht="45" customHeight="1">
      <c r="A5" s="132"/>
      <c r="B5" s="132"/>
      <c r="C5" s="132"/>
      <c r="D5" s="132" t="s">
        <v>110</v>
      </c>
      <c r="E5" s="132" t="s">
        <v>111</v>
      </c>
      <c r="F5" s="132"/>
      <c r="G5" s="132"/>
      <c r="H5" s="132"/>
      <c r="I5" s="132"/>
    </row>
    <row r="6" spans="1:9" ht="51">
      <c r="A6" s="132"/>
      <c r="B6" s="132"/>
      <c r="C6" s="132"/>
      <c r="D6" s="132"/>
      <c r="E6" s="22" t="s">
        <v>112</v>
      </c>
      <c r="F6" s="22" t="s">
        <v>113</v>
      </c>
      <c r="G6" s="132"/>
      <c r="H6" s="132"/>
      <c r="I6" s="132"/>
    </row>
    <row r="7" spans="1:9" ht="12.75">
      <c r="A7" s="23">
        <v>1</v>
      </c>
      <c r="B7" s="23">
        <v>2</v>
      </c>
      <c r="C7" s="23">
        <v>3</v>
      </c>
      <c r="D7" s="23">
        <v>4</v>
      </c>
      <c r="E7" s="23">
        <v>5</v>
      </c>
      <c r="F7" s="23">
        <v>6</v>
      </c>
      <c r="G7" s="23">
        <v>7</v>
      </c>
      <c r="H7" s="23">
        <v>8</v>
      </c>
      <c r="I7" s="23">
        <v>9</v>
      </c>
    </row>
    <row r="8" spans="1:9" ht="25.5">
      <c r="A8" s="27" t="s">
        <v>331</v>
      </c>
      <c r="B8" s="23">
        <v>73</v>
      </c>
      <c r="C8" s="66">
        <f>SUM(C9:C15)</f>
        <v>21211</v>
      </c>
      <c r="D8" s="66">
        <f aca="true" t="shared" si="0" ref="D8:I8">SUM(D9:D15)</f>
        <v>704.5</v>
      </c>
      <c r="E8" s="66">
        <f t="shared" si="0"/>
        <v>0</v>
      </c>
      <c r="F8" s="66">
        <f t="shared" si="0"/>
        <v>20506.5</v>
      </c>
      <c r="G8" s="66">
        <f t="shared" si="0"/>
        <v>514.4</v>
      </c>
      <c r="H8" s="66">
        <f>SUM(G8,C8)</f>
        <v>21725.4</v>
      </c>
      <c r="I8" s="66">
        <f t="shared" si="0"/>
        <v>6762.5</v>
      </c>
    </row>
    <row r="9" spans="1:9" ht="38.25">
      <c r="A9" s="28" t="s">
        <v>114</v>
      </c>
      <c r="B9" s="23">
        <v>74</v>
      </c>
      <c r="C9" s="46">
        <f>SUM(D9:F9)</f>
        <v>42.1</v>
      </c>
      <c r="D9" s="48"/>
      <c r="E9" s="48"/>
      <c r="F9" s="48">
        <v>42.1</v>
      </c>
      <c r="G9" s="48"/>
      <c r="H9" s="46">
        <f aca="true" t="shared" si="1" ref="H9:H15">SUM(G9,C9)</f>
        <v>42.1</v>
      </c>
      <c r="I9" s="48">
        <v>42.1</v>
      </c>
    </row>
    <row r="10" spans="1:9" ht="25.5">
      <c r="A10" s="28" t="s">
        <v>115</v>
      </c>
      <c r="B10" s="23">
        <v>75</v>
      </c>
      <c r="C10" s="46">
        <f aca="true" t="shared" si="2" ref="C10:C15">SUM(D10:F10)</f>
        <v>704.5</v>
      </c>
      <c r="D10" s="48">
        <v>704.5</v>
      </c>
      <c r="E10" s="48"/>
      <c r="F10" s="48"/>
      <c r="G10" s="48">
        <v>50</v>
      </c>
      <c r="H10" s="46">
        <f t="shared" si="1"/>
        <v>754.5</v>
      </c>
      <c r="I10" s="48">
        <v>254.5</v>
      </c>
    </row>
    <row r="11" spans="1:9" ht="25.5">
      <c r="A11" s="28" t="s">
        <v>116</v>
      </c>
      <c r="B11" s="23">
        <v>76</v>
      </c>
      <c r="C11" s="46">
        <f t="shared" si="2"/>
        <v>0</v>
      </c>
      <c r="D11" s="48"/>
      <c r="E11" s="48"/>
      <c r="F11" s="48"/>
      <c r="G11" s="48"/>
      <c r="H11" s="46">
        <f t="shared" si="1"/>
        <v>0</v>
      </c>
      <c r="I11" s="48"/>
    </row>
    <row r="12" spans="1:9" ht="51">
      <c r="A12" s="28" t="s">
        <v>117</v>
      </c>
      <c r="B12" s="23">
        <v>77</v>
      </c>
      <c r="C12" s="46">
        <f t="shared" si="2"/>
        <v>0</v>
      </c>
      <c r="D12" s="48"/>
      <c r="E12" s="48"/>
      <c r="F12" s="48"/>
      <c r="G12" s="48"/>
      <c r="H12" s="46">
        <f t="shared" si="1"/>
        <v>0</v>
      </c>
      <c r="I12" s="48"/>
    </row>
    <row r="13" spans="1:9" ht="38.25">
      <c r="A13" s="28" t="s">
        <v>118</v>
      </c>
      <c r="B13" s="23">
        <v>78</v>
      </c>
      <c r="C13" s="46">
        <f t="shared" si="2"/>
        <v>13898</v>
      </c>
      <c r="D13" s="48"/>
      <c r="E13" s="48"/>
      <c r="F13" s="48">
        <v>13898</v>
      </c>
      <c r="G13" s="48">
        <v>393.5</v>
      </c>
      <c r="H13" s="46">
        <f t="shared" si="1"/>
        <v>14291.5</v>
      </c>
      <c r="I13" s="48"/>
    </row>
    <row r="14" spans="1:9" ht="25.5">
      <c r="A14" s="28" t="s">
        <v>332</v>
      </c>
      <c r="B14" s="23">
        <v>79</v>
      </c>
      <c r="C14" s="46">
        <f t="shared" si="2"/>
        <v>6465.9</v>
      </c>
      <c r="D14" s="48"/>
      <c r="E14" s="48"/>
      <c r="F14" s="48">
        <v>6465.9</v>
      </c>
      <c r="G14" s="48">
        <v>43.2</v>
      </c>
      <c r="H14" s="46">
        <f t="shared" si="1"/>
        <v>6509.099999999999</v>
      </c>
      <c r="I14" s="48">
        <v>6465.9</v>
      </c>
    </row>
    <row r="15" spans="1:9" ht="12.75">
      <c r="A15" s="28" t="s">
        <v>119</v>
      </c>
      <c r="B15" s="23">
        <v>80</v>
      </c>
      <c r="C15" s="46">
        <f t="shared" si="2"/>
        <v>100.5</v>
      </c>
      <c r="D15" s="48"/>
      <c r="E15" s="48"/>
      <c r="F15" s="48">
        <v>100.5</v>
      </c>
      <c r="G15" s="48">
        <v>27.7</v>
      </c>
      <c r="H15" s="46">
        <f t="shared" si="1"/>
        <v>128.2</v>
      </c>
      <c r="I15" s="48"/>
    </row>
    <row r="17" spans="1:5" ht="12.75" customHeight="1">
      <c r="A17" s="31" t="s">
        <v>120</v>
      </c>
      <c r="B17" s="128" t="s">
        <v>121</v>
      </c>
      <c r="C17" s="128"/>
      <c r="D17" s="128"/>
      <c r="E17" s="128"/>
    </row>
    <row r="18" spans="2:5" ht="12.75">
      <c r="B18" s="128"/>
      <c r="C18" s="128"/>
      <c r="D18" s="128"/>
      <c r="E18" s="128"/>
    </row>
    <row r="19" spans="2:5" ht="12.75">
      <c r="B19" s="128"/>
      <c r="C19" s="128"/>
      <c r="D19" s="128"/>
      <c r="E19" s="128"/>
    </row>
    <row r="20" spans="2:5" ht="12.75">
      <c r="B20" s="128"/>
      <c r="C20" s="128"/>
      <c r="D20" s="128"/>
      <c r="E20" s="128"/>
    </row>
    <row r="21" spans="2:9" ht="12.75" customHeight="1">
      <c r="B21" s="128"/>
      <c r="C21" s="128"/>
      <c r="D21" s="128"/>
      <c r="E21" s="128"/>
      <c r="F21" s="67" t="s">
        <v>126</v>
      </c>
      <c r="G21" s="135">
        <v>27.3</v>
      </c>
      <c r="H21" s="135"/>
      <c r="I21" s="31" t="s">
        <v>122</v>
      </c>
    </row>
    <row r="22" ht="12.75">
      <c r="F22" s="67"/>
    </row>
    <row r="23" spans="2:6" ht="12.75" customHeight="1">
      <c r="B23" s="128" t="s">
        <v>123</v>
      </c>
      <c r="C23" s="128"/>
      <c r="D23" s="128"/>
      <c r="E23" s="128"/>
      <c r="F23" s="67"/>
    </row>
    <row r="24" spans="2:6" ht="12.75">
      <c r="B24" s="128"/>
      <c r="C24" s="128"/>
      <c r="D24" s="128"/>
      <c r="E24" s="128"/>
      <c r="F24" s="67"/>
    </row>
    <row r="25" spans="2:6" ht="12.75">
      <c r="B25" s="128"/>
      <c r="C25" s="128"/>
      <c r="D25" s="128"/>
      <c r="E25" s="128"/>
      <c r="F25" s="67"/>
    </row>
    <row r="26" spans="2:9" ht="12.75" customHeight="1">
      <c r="B26" s="128"/>
      <c r="C26" s="128"/>
      <c r="D26" s="128"/>
      <c r="E26" s="128"/>
      <c r="F26" s="67" t="s">
        <v>353</v>
      </c>
      <c r="G26" s="135"/>
      <c r="H26" s="135"/>
      <c r="I26" s="31" t="s">
        <v>122</v>
      </c>
    </row>
    <row r="27" ht="12.75">
      <c r="F27" s="67"/>
    </row>
    <row r="28" spans="2:6" ht="12.75" customHeight="1">
      <c r="B28" s="128" t="s">
        <v>124</v>
      </c>
      <c r="C28" s="128"/>
      <c r="D28" s="128"/>
      <c r="E28" s="128"/>
      <c r="F28" s="67"/>
    </row>
    <row r="29" spans="2:6" ht="12.75">
      <c r="B29" s="128"/>
      <c r="C29" s="128"/>
      <c r="D29" s="128"/>
      <c r="E29" s="128"/>
      <c r="F29" s="67"/>
    </row>
    <row r="30" spans="2:9" ht="12.75" customHeight="1">
      <c r="B30" s="128"/>
      <c r="C30" s="128"/>
      <c r="D30" s="128"/>
      <c r="E30" s="128"/>
      <c r="F30" s="67" t="s">
        <v>354</v>
      </c>
      <c r="G30" s="135"/>
      <c r="H30" s="135"/>
      <c r="I30" s="31" t="s">
        <v>122</v>
      </c>
    </row>
    <row r="31" ht="12.75">
      <c r="F31" s="67"/>
    </row>
    <row r="32" spans="2:6" ht="12.75" customHeight="1">
      <c r="B32" s="128" t="s">
        <v>125</v>
      </c>
      <c r="C32" s="128"/>
      <c r="D32" s="128"/>
      <c r="E32" s="128"/>
      <c r="F32" s="67"/>
    </row>
    <row r="33" spans="2:6" ht="12.75">
      <c r="B33" s="128"/>
      <c r="C33" s="128"/>
      <c r="D33" s="128"/>
      <c r="E33" s="128"/>
      <c r="F33" s="67"/>
    </row>
    <row r="34" spans="2:9" ht="12.75" customHeight="1">
      <c r="B34" s="128"/>
      <c r="C34" s="128"/>
      <c r="D34" s="128"/>
      <c r="E34" s="128"/>
      <c r="F34" s="67" t="s">
        <v>355</v>
      </c>
      <c r="G34" s="135"/>
      <c r="H34" s="135"/>
      <c r="I34" s="31" t="s">
        <v>122</v>
      </c>
    </row>
    <row r="35" ht="12.75">
      <c r="F35" s="67"/>
    </row>
  </sheetData>
  <sheetProtection password="D941" sheet="1" formatCells="0" formatColumns="0" formatRows="0" insertColumns="0" insertRows="0" deleteColumns="0" deleteRows="0"/>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128" sqref="D128"/>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30" t="s">
        <v>352</v>
      </c>
      <c r="B1" s="130"/>
      <c r="C1" s="130"/>
      <c r="D1" s="130"/>
      <c r="E1" s="130"/>
      <c r="F1" s="130"/>
      <c r="G1" s="130"/>
      <c r="H1" s="130"/>
      <c r="I1" s="130"/>
      <c r="J1" s="130"/>
      <c r="K1" s="130"/>
      <c r="L1" s="130"/>
      <c r="M1" s="130"/>
      <c r="N1" s="130"/>
      <c r="O1" s="130"/>
      <c r="P1" s="130"/>
      <c r="Q1" s="130"/>
    </row>
    <row r="2" spans="1:17" ht="13.5" thickBot="1">
      <c r="A2" s="131" t="s">
        <v>13</v>
      </c>
      <c r="B2" s="131"/>
      <c r="C2" s="131"/>
      <c r="D2" s="131"/>
      <c r="E2" s="131"/>
      <c r="F2" s="131"/>
      <c r="G2" s="131"/>
      <c r="H2" s="131"/>
      <c r="I2" s="131"/>
      <c r="J2" s="131"/>
      <c r="K2" s="131"/>
      <c r="L2" s="131"/>
      <c r="M2" s="131"/>
      <c r="N2" s="131"/>
      <c r="O2" s="131"/>
      <c r="P2" s="131"/>
      <c r="Q2" s="131"/>
    </row>
    <row r="3" spans="1:17" ht="24" customHeight="1" thickBot="1">
      <c r="A3" s="132" t="s">
        <v>127</v>
      </c>
      <c r="B3" s="157" t="s">
        <v>128</v>
      </c>
      <c r="C3" s="158" t="s">
        <v>357</v>
      </c>
      <c r="D3" s="159"/>
      <c r="E3" s="137"/>
      <c r="F3" s="137"/>
      <c r="G3" s="137"/>
      <c r="H3" s="137"/>
      <c r="I3" s="137"/>
      <c r="J3" s="137"/>
      <c r="K3" s="138"/>
      <c r="L3" s="149" t="s">
        <v>372</v>
      </c>
      <c r="M3" s="137"/>
      <c r="N3" s="138"/>
      <c r="O3" s="136" t="s">
        <v>368</v>
      </c>
      <c r="P3" s="137"/>
      <c r="Q3" s="138"/>
    </row>
    <row r="4" spans="1:17" ht="24" customHeight="1">
      <c r="A4" s="132"/>
      <c r="B4" s="157"/>
      <c r="C4" s="139" t="s">
        <v>16</v>
      </c>
      <c r="D4" s="160" t="s">
        <v>129</v>
      </c>
      <c r="E4" s="163" t="s">
        <v>358</v>
      </c>
      <c r="F4" s="133"/>
      <c r="G4" s="133"/>
      <c r="H4" s="145" t="s">
        <v>362</v>
      </c>
      <c r="I4" s="146"/>
      <c r="J4" s="146"/>
      <c r="K4" s="147"/>
      <c r="L4" s="150" t="s">
        <v>16</v>
      </c>
      <c r="M4" s="153" t="s">
        <v>359</v>
      </c>
      <c r="N4" s="154"/>
      <c r="O4" s="139" t="s">
        <v>16</v>
      </c>
      <c r="P4" s="141" t="s">
        <v>369</v>
      </c>
      <c r="Q4" s="142"/>
    </row>
    <row r="5" spans="1:17" ht="24" customHeight="1">
      <c r="A5" s="132"/>
      <c r="B5" s="157"/>
      <c r="C5" s="139"/>
      <c r="D5" s="161"/>
      <c r="E5" s="163" t="s">
        <v>16</v>
      </c>
      <c r="F5" s="145" t="s">
        <v>359</v>
      </c>
      <c r="G5" s="163"/>
      <c r="H5" s="133" t="s">
        <v>16</v>
      </c>
      <c r="I5" s="145" t="s">
        <v>359</v>
      </c>
      <c r="J5" s="146"/>
      <c r="K5" s="147"/>
      <c r="L5" s="151"/>
      <c r="M5" s="155"/>
      <c r="N5" s="156"/>
      <c r="O5" s="139"/>
      <c r="P5" s="143"/>
      <c r="Q5" s="144"/>
    </row>
    <row r="6" spans="1:23" ht="51" customHeight="1" thickBot="1">
      <c r="A6" s="132"/>
      <c r="B6" s="157"/>
      <c r="C6" s="140"/>
      <c r="D6" s="162"/>
      <c r="E6" s="164"/>
      <c r="F6" s="69" t="s">
        <v>360</v>
      </c>
      <c r="G6" s="69" t="s">
        <v>361</v>
      </c>
      <c r="H6" s="148"/>
      <c r="I6" s="69" t="s">
        <v>363</v>
      </c>
      <c r="J6" s="69" t="s">
        <v>364</v>
      </c>
      <c r="K6" s="70" t="s">
        <v>365</v>
      </c>
      <c r="L6" s="152"/>
      <c r="M6" s="71" t="s">
        <v>366</v>
      </c>
      <c r="N6" s="70" t="s">
        <v>367</v>
      </c>
      <c r="O6" s="140"/>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612</v>
      </c>
      <c r="D8" s="65">
        <f>SUM(D9:D110,D112:D140,D141,D144,D153,D164,D171)</f>
        <v>182</v>
      </c>
      <c r="E8" s="65">
        <f>SUM(E9:E110,E112:E140,E141,E144,E153,E164,E171)</f>
        <v>16</v>
      </c>
      <c r="F8" s="65">
        <f aca="true" t="shared" si="0" ref="F8:Q8">SUM(F9:F110,F112:F140,F141,F144,F153,F164,F171)</f>
        <v>16</v>
      </c>
      <c r="G8" s="65">
        <f t="shared" si="0"/>
        <v>0</v>
      </c>
      <c r="H8" s="65">
        <f>SUM(I8+J8+K8)</f>
        <v>0</v>
      </c>
      <c r="I8" s="65">
        <f t="shared" si="0"/>
        <v>0</v>
      </c>
      <c r="J8" s="65">
        <f t="shared" si="0"/>
        <v>0</v>
      </c>
      <c r="K8" s="65">
        <f t="shared" si="0"/>
        <v>0</v>
      </c>
      <c r="L8" s="65">
        <f>SUM(L9:L110,L112:L140,L141,L144,L153,L164,L171)</f>
        <v>5</v>
      </c>
      <c r="M8" s="65">
        <f t="shared" si="0"/>
        <v>5</v>
      </c>
      <c r="N8" s="65">
        <f t="shared" si="0"/>
        <v>0</v>
      </c>
      <c r="O8" s="65">
        <f>SUM(O9:O110,O112:O140,O141,O144,O153,O164,O171)</f>
        <v>9</v>
      </c>
      <c r="P8" s="65">
        <f>SUM(P9:P110,P112:P140,P141,P144,P153,P164,P171)</f>
        <v>7</v>
      </c>
      <c r="Q8" s="65">
        <f t="shared" si="0"/>
        <v>2</v>
      </c>
      <c r="R8" s="62">
        <v>16</v>
      </c>
      <c r="S8" s="59">
        <f>Раздел2!D8</f>
        <v>612</v>
      </c>
      <c r="T8" s="62">
        <v>16</v>
      </c>
      <c r="U8" s="64">
        <f>Раздел2!K8</f>
        <v>182</v>
      </c>
      <c r="V8" s="62">
        <v>1</v>
      </c>
      <c r="W8" s="56">
        <f>Раздел1!C7</f>
        <v>9</v>
      </c>
    </row>
    <row r="9" spans="1:22" ht="25.5">
      <c r="A9" s="30" t="s">
        <v>130</v>
      </c>
      <c r="B9" s="23">
        <v>86</v>
      </c>
      <c r="C9" s="49"/>
      <c r="D9" s="49"/>
      <c r="E9" s="83"/>
      <c r="F9" s="49"/>
      <c r="G9" s="49"/>
      <c r="H9" s="65">
        <f aca="true" t="shared" si="1" ref="H9:H72">SUM(I9+J9+K9)</f>
        <v>0</v>
      </c>
      <c r="I9" s="49"/>
      <c r="J9" s="49"/>
      <c r="K9" s="49"/>
      <c r="L9" s="49"/>
      <c r="M9" s="49"/>
      <c r="N9" s="49"/>
      <c r="O9" s="83"/>
      <c r="P9" s="49"/>
      <c r="Q9" s="49"/>
      <c r="R9" s="62">
        <v>17</v>
      </c>
      <c r="S9" s="59">
        <f>Раздел2!D9</f>
        <v>0</v>
      </c>
      <c r="T9" s="62">
        <v>17</v>
      </c>
      <c r="U9" s="64">
        <f>Раздел2!K9</f>
        <v>0</v>
      </c>
      <c r="V9" s="62">
        <v>2</v>
      </c>
    </row>
    <row r="10" spans="1:22" ht="12.75">
      <c r="A10" s="30" t="s">
        <v>131</v>
      </c>
      <c r="B10" s="23">
        <v>87</v>
      </c>
      <c r="C10" s="49"/>
      <c r="D10" s="49"/>
      <c r="E10" s="83"/>
      <c r="F10" s="49"/>
      <c r="G10" s="49"/>
      <c r="H10" s="65">
        <f t="shared" si="1"/>
        <v>0</v>
      </c>
      <c r="I10" s="49"/>
      <c r="J10" s="49"/>
      <c r="K10" s="49"/>
      <c r="L10" s="49"/>
      <c r="M10" s="49"/>
      <c r="N10" s="49"/>
      <c r="O10" s="83"/>
      <c r="P10" s="49"/>
      <c r="Q10" s="49"/>
      <c r="R10" s="62">
        <v>18</v>
      </c>
      <c r="S10" s="59">
        <f>Раздел2!D10</f>
        <v>0</v>
      </c>
      <c r="T10" s="62">
        <v>18</v>
      </c>
      <c r="U10" s="64">
        <f>Раздел2!K10</f>
        <v>0</v>
      </c>
      <c r="V10" s="62">
        <v>3</v>
      </c>
    </row>
    <row r="11" spans="1:22" ht="12.75">
      <c r="A11" s="30" t="s">
        <v>132</v>
      </c>
      <c r="B11" s="23">
        <v>88</v>
      </c>
      <c r="C11" s="49"/>
      <c r="D11" s="49"/>
      <c r="E11" s="83"/>
      <c r="F11" s="49"/>
      <c r="G11" s="49"/>
      <c r="H11" s="65">
        <f t="shared" si="1"/>
        <v>0</v>
      </c>
      <c r="I11" s="49"/>
      <c r="J11" s="49"/>
      <c r="K11" s="49"/>
      <c r="L11" s="49"/>
      <c r="M11" s="49"/>
      <c r="N11" s="49"/>
      <c r="O11" s="83"/>
      <c r="P11" s="85"/>
      <c r="Q11" s="84"/>
      <c r="R11" s="62">
        <v>19</v>
      </c>
      <c r="S11" s="59">
        <f>Раздел2!D11</f>
        <v>0</v>
      </c>
      <c r="T11" s="62">
        <v>19</v>
      </c>
      <c r="U11" s="64">
        <f>Раздел2!K11</f>
        <v>0</v>
      </c>
      <c r="V11" s="62">
        <v>4</v>
      </c>
    </row>
    <row r="12" spans="1:22" ht="12.75">
      <c r="A12" s="30" t="s">
        <v>133</v>
      </c>
      <c r="B12" s="23">
        <v>89</v>
      </c>
      <c r="C12" s="49"/>
      <c r="D12" s="49"/>
      <c r="E12" s="83"/>
      <c r="F12" s="49"/>
      <c r="G12" s="49"/>
      <c r="H12" s="65">
        <f t="shared" si="1"/>
        <v>0</v>
      </c>
      <c r="I12" s="49"/>
      <c r="J12" s="49"/>
      <c r="K12" s="49"/>
      <c r="L12" s="49"/>
      <c r="M12" s="49"/>
      <c r="N12" s="49"/>
      <c r="O12" s="83"/>
      <c r="P12" s="49"/>
      <c r="Q12" s="49"/>
      <c r="R12" s="62">
        <v>20</v>
      </c>
      <c r="S12" s="59">
        <f>Раздел2!D12</f>
        <v>0</v>
      </c>
      <c r="T12" s="62">
        <v>20</v>
      </c>
      <c r="U12" s="64">
        <f>Раздел2!K12</f>
        <v>0</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0</v>
      </c>
      <c r="T14" s="62">
        <v>22</v>
      </c>
      <c r="U14" s="64">
        <f>Раздел2!K14</f>
        <v>0</v>
      </c>
      <c r="V14" s="62">
        <v>7</v>
      </c>
    </row>
    <row r="15" spans="1:22" ht="12.75">
      <c r="A15" s="30" t="s">
        <v>374</v>
      </c>
      <c r="B15" s="23">
        <v>92</v>
      </c>
      <c r="C15" s="49"/>
      <c r="D15" s="49"/>
      <c r="E15" s="83"/>
      <c r="F15" s="49"/>
      <c r="G15" s="49"/>
      <c r="H15" s="65">
        <f t="shared" si="1"/>
        <v>0</v>
      </c>
      <c r="I15" s="49"/>
      <c r="J15" s="49"/>
      <c r="K15" s="49"/>
      <c r="L15" s="49"/>
      <c r="M15" s="49"/>
      <c r="N15" s="49"/>
      <c r="O15" s="83"/>
      <c r="P15" s="49"/>
      <c r="Q15" s="49"/>
      <c r="R15" s="62">
        <v>23</v>
      </c>
      <c r="S15" s="59">
        <f>Раздел2!D15</f>
        <v>0</v>
      </c>
      <c r="T15" s="62">
        <v>23</v>
      </c>
      <c r="U15" s="64">
        <f>Раздел2!K15</f>
        <v>0</v>
      </c>
      <c r="V15" s="62">
        <v>8</v>
      </c>
    </row>
    <row r="16" spans="1:22" ht="12.75">
      <c r="A16" s="30" t="s">
        <v>136</v>
      </c>
      <c r="B16" s="23">
        <v>93</v>
      </c>
      <c r="C16" s="49"/>
      <c r="D16" s="49"/>
      <c r="E16" s="83"/>
      <c r="F16" s="49"/>
      <c r="G16" s="49"/>
      <c r="H16" s="65">
        <f t="shared" si="1"/>
        <v>0</v>
      </c>
      <c r="I16" s="49"/>
      <c r="J16" s="49"/>
      <c r="K16" s="49"/>
      <c r="L16" s="49"/>
      <c r="M16" s="49"/>
      <c r="N16" s="49"/>
      <c r="O16" s="83"/>
      <c r="P16" s="49"/>
      <c r="Q16" s="49"/>
      <c r="R16" s="62">
        <v>24</v>
      </c>
      <c r="S16" s="59">
        <f>Раздел2!D16</f>
        <v>575</v>
      </c>
      <c r="T16" s="62">
        <v>24</v>
      </c>
      <c r="U16" s="64">
        <f>Раздел2!K16</f>
        <v>167</v>
      </c>
      <c r="V16" s="62">
        <v>9</v>
      </c>
    </row>
    <row r="17" spans="1:22" ht="12.75">
      <c r="A17" s="30" t="s">
        <v>137</v>
      </c>
      <c r="B17" s="23">
        <v>94</v>
      </c>
      <c r="C17" s="49"/>
      <c r="D17" s="49"/>
      <c r="E17" s="83"/>
      <c r="F17" s="49"/>
      <c r="G17" s="49"/>
      <c r="H17" s="65">
        <f t="shared" si="1"/>
        <v>0</v>
      </c>
      <c r="I17" s="49"/>
      <c r="J17" s="49"/>
      <c r="K17" s="49"/>
      <c r="L17" s="49"/>
      <c r="M17" s="49"/>
      <c r="N17" s="49"/>
      <c r="O17" s="83"/>
      <c r="P17" s="49"/>
      <c r="Q17" s="49"/>
      <c r="R17" s="62">
        <v>25</v>
      </c>
      <c r="S17" s="59">
        <f>Раздел2!D17</f>
        <v>0</v>
      </c>
      <c r="T17" s="62">
        <v>25</v>
      </c>
      <c r="U17" s="64">
        <f>Раздел2!K17</f>
        <v>0</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37</v>
      </c>
      <c r="T19" s="62">
        <v>27</v>
      </c>
      <c r="U19" s="64">
        <f>Раздел2!K19</f>
        <v>15</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0</v>
      </c>
      <c r="T20" s="62">
        <v>28</v>
      </c>
      <c r="U20" s="64">
        <f>Раздел2!K20</f>
        <v>0</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0</v>
      </c>
      <c r="T21" s="62">
        <v>29</v>
      </c>
      <c r="U21" s="64">
        <f>Раздел2!K21</f>
        <v>0</v>
      </c>
      <c r="V21" s="62">
        <v>14</v>
      </c>
    </row>
    <row r="22" spans="1:22" ht="12.75">
      <c r="A22" s="30" t="s">
        <v>142</v>
      </c>
      <c r="B22" s="23">
        <v>99</v>
      </c>
      <c r="C22" s="49"/>
      <c r="D22" s="49"/>
      <c r="E22" s="83"/>
      <c r="F22" s="49"/>
      <c r="G22" s="49"/>
      <c r="H22" s="65">
        <f t="shared" si="1"/>
        <v>0</v>
      </c>
      <c r="I22" s="49"/>
      <c r="J22" s="49"/>
      <c r="K22" s="49"/>
      <c r="L22" s="49"/>
      <c r="M22" s="49"/>
      <c r="N22" s="49"/>
      <c r="O22" s="83"/>
      <c r="P22" s="49"/>
      <c r="Q22" s="49"/>
      <c r="R22" s="62">
        <v>30</v>
      </c>
      <c r="S22" s="59">
        <f>Раздел2!D22</f>
        <v>0</v>
      </c>
      <c r="T22" s="62">
        <v>30</v>
      </c>
      <c r="U22" s="64">
        <f>Раздел2!K22</f>
        <v>0</v>
      </c>
      <c r="V22" s="62">
        <v>15</v>
      </c>
    </row>
    <row r="23" spans="1:22" ht="12.75">
      <c r="A23" s="30" t="s">
        <v>143</v>
      </c>
      <c r="B23" s="23">
        <v>100</v>
      </c>
      <c r="C23" s="49">
        <v>87</v>
      </c>
      <c r="D23" s="49"/>
      <c r="E23" s="83">
        <v>0</v>
      </c>
      <c r="F23" s="49"/>
      <c r="G23" s="49"/>
      <c r="H23" s="65">
        <f t="shared" si="1"/>
        <v>0</v>
      </c>
      <c r="I23" s="49"/>
      <c r="J23" s="49"/>
      <c r="K23" s="49"/>
      <c r="L23" s="49"/>
      <c r="M23" s="49"/>
      <c r="N23" s="49"/>
      <c r="O23" s="83">
        <v>2</v>
      </c>
      <c r="P23" s="49">
        <v>1</v>
      </c>
      <c r="Q23" s="49">
        <v>1</v>
      </c>
      <c r="R23" s="62">
        <v>31</v>
      </c>
      <c r="S23" s="59">
        <f>Раздел2!D23</f>
        <v>0</v>
      </c>
      <c r="T23" s="62">
        <v>31</v>
      </c>
      <c r="U23" s="64">
        <f>Раздел2!K23</f>
        <v>0</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c r="D25" s="49"/>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c r="D31" s="49"/>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c r="D33" s="49"/>
      <c r="E33" s="83"/>
      <c r="F33" s="49"/>
      <c r="G33" s="49"/>
      <c r="H33" s="65">
        <f t="shared" si="1"/>
        <v>0</v>
      </c>
      <c r="I33" s="49"/>
      <c r="J33" s="49"/>
      <c r="K33" s="49"/>
      <c r="L33" s="49"/>
      <c r="M33" s="49"/>
      <c r="N33" s="49"/>
      <c r="O33" s="83"/>
      <c r="P33" s="49"/>
      <c r="Q33" s="49"/>
      <c r="R33" s="62">
        <v>40</v>
      </c>
      <c r="S33" s="59">
        <f>Раздел2!D34</f>
        <v>0</v>
      </c>
      <c r="T33" s="62">
        <v>40</v>
      </c>
      <c r="U33" s="64">
        <f>Раздел2!K34</f>
        <v>0</v>
      </c>
      <c r="V33" s="62">
        <v>25</v>
      </c>
    </row>
    <row r="34" spans="1:22" ht="12.75">
      <c r="A34" s="30" t="s">
        <v>153</v>
      </c>
      <c r="B34" s="23">
        <v>111</v>
      </c>
      <c r="C34" s="49"/>
      <c r="D34" s="49"/>
      <c r="E34" s="83"/>
      <c r="F34" s="49"/>
      <c r="G34" s="49"/>
      <c r="H34" s="65">
        <f t="shared" si="1"/>
        <v>0</v>
      </c>
      <c r="I34" s="49"/>
      <c r="J34" s="49"/>
      <c r="K34" s="49"/>
      <c r="L34" s="49"/>
      <c r="M34" s="49"/>
      <c r="N34" s="49"/>
      <c r="O34" s="83"/>
      <c r="P34" s="49"/>
      <c r="Q34" s="49"/>
      <c r="R34" s="62">
        <v>41</v>
      </c>
      <c r="S34" s="59">
        <f>Раздел2!D35</f>
        <v>0</v>
      </c>
      <c r="T34" s="62">
        <v>41</v>
      </c>
      <c r="U34" s="64">
        <f>Раздел2!K35</f>
        <v>0</v>
      </c>
      <c r="V34" s="62">
        <v>26</v>
      </c>
    </row>
    <row r="35" spans="1:22" ht="12.75">
      <c r="A35" s="30" t="s">
        <v>154</v>
      </c>
      <c r="B35" s="23">
        <v>112</v>
      </c>
      <c r="C35" s="49"/>
      <c r="D35" s="49"/>
      <c r="E35" s="83"/>
      <c r="F35" s="49"/>
      <c r="G35" s="49"/>
      <c r="H35" s="65">
        <f t="shared" si="1"/>
        <v>0</v>
      </c>
      <c r="I35" s="49"/>
      <c r="J35" s="49"/>
      <c r="K35" s="49"/>
      <c r="L35" s="49"/>
      <c r="M35" s="49"/>
      <c r="N35" s="49"/>
      <c r="O35" s="83"/>
      <c r="P35" s="49"/>
      <c r="Q35" s="49"/>
      <c r="R35" s="62">
        <v>42</v>
      </c>
      <c r="S35" s="59">
        <f>Раздел2!D36</f>
        <v>0</v>
      </c>
      <c r="T35" s="62">
        <v>42</v>
      </c>
      <c r="U35" s="64">
        <f>Раздел2!K36</f>
        <v>0</v>
      </c>
      <c r="V35" s="62">
        <v>27</v>
      </c>
    </row>
    <row r="36" spans="1:22" ht="12.75">
      <c r="A36" s="30" t="s">
        <v>155</v>
      </c>
      <c r="B36" s="23">
        <v>113</v>
      </c>
      <c r="C36" s="49"/>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c r="D37" s="49"/>
      <c r="E37" s="83"/>
      <c r="F37" s="49"/>
      <c r="G37" s="49"/>
      <c r="H37" s="65">
        <f t="shared" si="1"/>
        <v>0</v>
      </c>
      <c r="I37" s="49"/>
      <c r="J37" s="49"/>
      <c r="K37" s="49"/>
      <c r="L37" s="49"/>
      <c r="M37" s="49"/>
      <c r="N37" s="49"/>
      <c r="O37" s="83"/>
      <c r="P37" s="49"/>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v>25</v>
      </c>
      <c r="D40" s="49">
        <v>7</v>
      </c>
      <c r="E40" s="83"/>
      <c r="F40" s="49"/>
      <c r="G40" s="49"/>
      <c r="H40" s="65">
        <f t="shared" si="1"/>
        <v>0</v>
      </c>
      <c r="I40" s="49"/>
      <c r="J40" s="49"/>
      <c r="K40" s="49"/>
      <c r="L40" s="49"/>
      <c r="M40" s="49"/>
      <c r="N40" s="49"/>
      <c r="O40" s="83">
        <v>1</v>
      </c>
      <c r="P40" s="49">
        <v>1</v>
      </c>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c r="D42" s="49"/>
      <c r="E42" s="83"/>
      <c r="F42" s="49"/>
      <c r="G42" s="49"/>
      <c r="H42" s="65">
        <f t="shared" si="1"/>
        <v>0</v>
      </c>
      <c r="I42" s="49"/>
      <c r="J42" s="49"/>
      <c r="K42" s="49"/>
      <c r="L42" s="49"/>
      <c r="M42" s="49"/>
      <c r="N42" s="49"/>
      <c r="O42" s="83"/>
      <c r="P42" s="49"/>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c r="D47" s="49"/>
      <c r="E47" s="83"/>
      <c r="F47" s="49"/>
      <c r="G47" s="49"/>
      <c r="H47" s="65">
        <f t="shared" si="1"/>
        <v>0</v>
      </c>
      <c r="I47" s="49"/>
      <c r="J47" s="49"/>
      <c r="K47" s="49"/>
      <c r="L47" s="49"/>
      <c r="M47" s="49"/>
      <c r="N47" s="49"/>
      <c r="O47" s="83"/>
      <c r="P47" s="49"/>
      <c r="Q47" s="49"/>
      <c r="R47" s="62">
        <v>54</v>
      </c>
      <c r="S47" s="59">
        <f>Раздел2!D48</f>
        <v>0</v>
      </c>
      <c r="T47" s="62">
        <v>54</v>
      </c>
      <c r="U47" s="64">
        <f>Раздел2!K48</f>
        <v>0</v>
      </c>
      <c r="V47" s="62">
        <v>39</v>
      </c>
    </row>
    <row r="48" spans="1:22" ht="12.75">
      <c r="A48" s="33" t="s">
        <v>167</v>
      </c>
      <c r="B48" s="23">
        <v>125</v>
      </c>
      <c r="C48" s="49"/>
      <c r="D48" s="49"/>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v>139</v>
      </c>
      <c r="D50" s="49">
        <v>57</v>
      </c>
      <c r="E50" s="83"/>
      <c r="F50" s="49"/>
      <c r="G50" s="49"/>
      <c r="H50" s="65">
        <f t="shared" si="1"/>
        <v>0</v>
      </c>
      <c r="I50" s="49"/>
      <c r="J50" s="49"/>
      <c r="K50" s="49"/>
      <c r="L50" s="49"/>
      <c r="M50" s="49"/>
      <c r="N50" s="49"/>
      <c r="O50" s="83">
        <v>2</v>
      </c>
      <c r="P50" s="49">
        <v>2</v>
      </c>
      <c r="Q50" s="49"/>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c r="D53" s="49"/>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c r="D54" s="49"/>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c r="D55" s="49"/>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c r="D57" s="49"/>
      <c r="E57" s="83"/>
      <c r="F57" s="49"/>
      <c r="G57" s="49"/>
      <c r="H57" s="65">
        <f t="shared" si="1"/>
        <v>0</v>
      </c>
      <c r="I57" s="49"/>
      <c r="J57" s="49"/>
      <c r="K57" s="49"/>
      <c r="L57" s="49"/>
      <c r="M57" s="49"/>
      <c r="N57" s="49"/>
      <c r="O57" s="83"/>
      <c r="P57" s="49"/>
      <c r="Q57" s="49"/>
      <c r="R57" s="62">
        <v>64</v>
      </c>
      <c r="S57" s="59">
        <f>Раздел2!D58</f>
        <v>0</v>
      </c>
      <c r="T57" s="62">
        <v>64</v>
      </c>
      <c r="U57" s="64">
        <f>Раздел2!K58</f>
        <v>0</v>
      </c>
      <c r="V57" s="62">
        <v>49</v>
      </c>
    </row>
    <row r="58" spans="1:22" ht="12.75">
      <c r="A58" s="30" t="s">
        <v>177</v>
      </c>
      <c r="B58" s="23">
        <v>135</v>
      </c>
      <c r="C58" s="49"/>
      <c r="D58" s="49"/>
      <c r="E58" s="83"/>
      <c r="F58" s="49"/>
      <c r="G58" s="49"/>
      <c r="H58" s="65">
        <f t="shared" si="1"/>
        <v>0</v>
      </c>
      <c r="I58" s="49"/>
      <c r="J58" s="49"/>
      <c r="K58" s="49"/>
      <c r="L58" s="49"/>
      <c r="M58" s="49"/>
      <c r="N58" s="49"/>
      <c r="O58" s="83"/>
      <c r="P58" s="49"/>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c r="D60" s="49"/>
      <c r="E60" s="83"/>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c r="D62" s="49"/>
      <c r="E62" s="83"/>
      <c r="F62" s="49"/>
      <c r="G62" s="49"/>
      <c r="H62" s="65">
        <f t="shared" si="1"/>
        <v>0</v>
      </c>
      <c r="I62" s="49"/>
      <c r="J62" s="49"/>
      <c r="K62" s="49"/>
      <c r="L62" s="49"/>
      <c r="M62" s="49"/>
      <c r="N62" s="49"/>
      <c r="O62" s="83"/>
      <c r="P62" s="49"/>
      <c r="Q62" s="49"/>
      <c r="R62" s="62">
        <v>68</v>
      </c>
      <c r="S62" s="59">
        <f>Раздел2!D62</f>
        <v>0</v>
      </c>
      <c r="T62" s="62">
        <v>68</v>
      </c>
      <c r="U62" s="64">
        <f>Раздел2!K62</f>
        <v>0</v>
      </c>
      <c r="V62" s="62">
        <v>53</v>
      </c>
    </row>
    <row r="63" spans="1:22" ht="12.75">
      <c r="A63" s="30" t="s">
        <v>181</v>
      </c>
      <c r="B63" s="23">
        <v>14</v>
      </c>
      <c r="C63" s="49"/>
      <c r="D63" s="49"/>
      <c r="E63" s="83"/>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v>85</v>
      </c>
      <c r="D64" s="49">
        <v>43</v>
      </c>
      <c r="E64" s="83">
        <v>11</v>
      </c>
      <c r="F64" s="49">
        <v>11</v>
      </c>
      <c r="G64" s="49"/>
      <c r="H64" s="65">
        <f t="shared" si="1"/>
        <v>0</v>
      </c>
      <c r="I64" s="49"/>
      <c r="J64" s="49"/>
      <c r="K64" s="49"/>
      <c r="L64" s="49">
        <v>5</v>
      </c>
      <c r="M64" s="49">
        <v>5</v>
      </c>
      <c r="N64" s="49"/>
      <c r="O64" s="83">
        <v>2</v>
      </c>
      <c r="P64" s="49">
        <v>2</v>
      </c>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c r="D66" s="49"/>
      <c r="E66" s="83"/>
      <c r="F66" s="49"/>
      <c r="G66" s="49"/>
      <c r="H66" s="65">
        <f t="shared" si="1"/>
        <v>0</v>
      </c>
      <c r="I66" s="49"/>
      <c r="J66" s="49"/>
      <c r="K66" s="49"/>
      <c r="L66" s="49"/>
      <c r="M66" s="49"/>
      <c r="N66" s="49"/>
      <c r="O66" s="83"/>
      <c r="P66" s="49"/>
      <c r="Q66" s="49"/>
      <c r="R66" s="62">
        <v>72</v>
      </c>
      <c r="S66" s="59">
        <f>Раздел2!D66</f>
        <v>0</v>
      </c>
      <c r="T66" s="62">
        <v>72</v>
      </c>
      <c r="U66" s="64">
        <f>Раздел2!K66</f>
        <v>0</v>
      </c>
      <c r="V66" s="62">
        <v>57</v>
      </c>
    </row>
    <row r="67" spans="1:22" ht="12.75">
      <c r="A67" s="30" t="s">
        <v>185</v>
      </c>
      <c r="B67" s="23">
        <v>144</v>
      </c>
      <c r="C67" s="49"/>
      <c r="D67" s="49"/>
      <c r="E67" s="83"/>
      <c r="F67" s="49"/>
      <c r="G67" s="49"/>
      <c r="H67" s="65">
        <f t="shared" si="1"/>
        <v>0</v>
      </c>
      <c r="I67" s="49"/>
      <c r="J67" s="49"/>
      <c r="K67" s="49"/>
      <c r="L67" s="49"/>
      <c r="M67" s="49"/>
      <c r="N67" s="49"/>
      <c r="O67" s="83"/>
      <c r="P67" s="49"/>
      <c r="Q67" s="49"/>
      <c r="R67" s="62">
        <v>73</v>
      </c>
      <c r="S67" s="59">
        <f>Раздел2!D67</f>
        <v>0</v>
      </c>
      <c r="T67" s="62">
        <v>73</v>
      </c>
      <c r="U67" s="64">
        <f>Раздел2!K67</f>
        <v>0</v>
      </c>
      <c r="V67" s="62">
        <v>58</v>
      </c>
    </row>
    <row r="68" spans="1:22" ht="12.75">
      <c r="A68" s="30" t="s">
        <v>186</v>
      </c>
      <c r="B68" s="23">
        <v>145</v>
      </c>
      <c r="C68" s="49"/>
      <c r="D68" s="49"/>
      <c r="E68" s="83"/>
      <c r="F68" s="49"/>
      <c r="G68" s="49"/>
      <c r="H68" s="65">
        <f t="shared" si="1"/>
        <v>0</v>
      </c>
      <c r="I68" s="49"/>
      <c r="J68" s="49"/>
      <c r="K68" s="49"/>
      <c r="L68" s="49"/>
      <c r="M68" s="49"/>
      <c r="N68" s="49"/>
      <c r="O68" s="83"/>
      <c r="P68" s="49"/>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c r="D70" s="49"/>
      <c r="E70" s="83"/>
      <c r="F70" s="49"/>
      <c r="G70" s="49"/>
      <c r="H70" s="65">
        <f t="shared" si="1"/>
        <v>0</v>
      </c>
      <c r="I70" s="49"/>
      <c r="J70" s="49"/>
      <c r="K70" s="49"/>
      <c r="L70" s="49"/>
      <c r="M70" s="49"/>
      <c r="N70" s="49"/>
      <c r="O70" s="83"/>
      <c r="P70" s="49"/>
      <c r="Q70" s="49"/>
      <c r="R70" s="62">
        <v>76</v>
      </c>
      <c r="S70" s="59">
        <f>Раздел2!D70</f>
        <v>0</v>
      </c>
      <c r="T70" s="62">
        <v>76</v>
      </c>
      <c r="U70" s="64">
        <f>Раздел2!K70</f>
        <v>0</v>
      </c>
      <c r="V70" s="62">
        <v>61</v>
      </c>
    </row>
    <row r="71" spans="1:22" ht="12.75">
      <c r="A71" s="30" t="s">
        <v>189</v>
      </c>
      <c r="B71" s="23">
        <v>148</v>
      </c>
      <c r="C71" s="49"/>
      <c r="D71" s="49"/>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v>40</v>
      </c>
      <c r="D72" s="49">
        <v>17</v>
      </c>
      <c r="E72" s="83">
        <v>5</v>
      </c>
      <c r="F72" s="49">
        <v>5</v>
      </c>
      <c r="G72" s="49"/>
      <c r="H72" s="65">
        <f t="shared" si="1"/>
        <v>0</v>
      </c>
      <c r="I72" s="49"/>
      <c r="J72" s="49"/>
      <c r="K72" s="49"/>
      <c r="L72" s="49"/>
      <c r="M72" s="49"/>
      <c r="N72" s="49"/>
      <c r="O72" s="83">
        <v>1</v>
      </c>
      <c r="P72" s="49">
        <v>1</v>
      </c>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c r="P75" s="49"/>
      <c r="Q75" s="49"/>
      <c r="R75" s="62">
        <v>81</v>
      </c>
      <c r="S75" s="59">
        <f>Раздел2!D75</f>
        <v>0</v>
      </c>
      <c r="T75" s="62">
        <v>81</v>
      </c>
      <c r="U75" s="64">
        <f>Раздел2!K75</f>
        <v>0</v>
      </c>
      <c r="V75" s="62">
        <v>66</v>
      </c>
    </row>
    <row r="76" spans="1:22" ht="12.75">
      <c r="A76" s="30" t="s">
        <v>194</v>
      </c>
      <c r="B76" s="23">
        <v>153</v>
      </c>
      <c r="C76" s="49"/>
      <c r="D76" s="49"/>
      <c r="E76" s="83"/>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c r="D80" s="49"/>
      <c r="E80" s="83"/>
      <c r="F80" s="49"/>
      <c r="G80" s="49"/>
      <c r="H80" s="65">
        <f t="shared" si="2"/>
        <v>0</v>
      </c>
      <c r="I80" s="49"/>
      <c r="J80" s="49"/>
      <c r="K80" s="49"/>
      <c r="L80" s="49"/>
      <c r="M80" s="49"/>
      <c r="N80" s="49"/>
      <c r="O80" s="83"/>
      <c r="P80" s="49"/>
      <c r="Q80" s="49"/>
      <c r="R80" s="62">
        <v>86</v>
      </c>
      <c r="S80" s="59">
        <f>Раздел2!D80</f>
        <v>0</v>
      </c>
      <c r="T80" s="62">
        <v>86</v>
      </c>
      <c r="U80" s="64">
        <f>Раздел2!K80</f>
        <v>0</v>
      </c>
      <c r="V80" s="62">
        <v>71</v>
      </c>
    </row>
    <row r="81" spans="1:22" ht="12.75">
      <c r="A81" s="30" t="s">
        <v>199</v>
      </c>
      <c r="B81" s="23">
        <v>158</v>
      </c>
      <c r="C81" s="49"/>
      <c r="D81" s="49"/>
      <c r="E81" s="83"/>
      <c r="F81" s="49"/>
      <c r="G81" s="49"/>
      <c r="H81" s="65">
        <f t="shared" si="2"/>
        <v>0</v>
      </c>
      <c r="I81" s="49"/>
      <c r="J81" s="49"/>
      <c r="K81" s="49"/>
      <c r="L81" s="49"/>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c r="D86" s="49"/>
      <c r="E86" s="83"/>
      <c r="F86" s="49"/>
      <c r="G86" s="49"/>
      <c r="H86" s="65">
        <f t="shared" si="2"/>
        <v>0</v>
      </c>
      <c r="I86" s="49"/>
      <c r="J86" s="49"/>
      <c r="K86" s="49"/>
      <c r="L86" s="49"/>
      <c r="M86" s="49"/>
      <c r="N86" s="49"/>
      <c r="O86" s="83"/>
      <c r="P86" s="49"/>
      <c r="Q86" s="49"/>
      <c r="R86" s="62">
        <v>92</v>
      </c>
      <c r="S86" s="59">
        <f>Раздел2!D86</f>
        <v>0</v>
      </c>
      <c r="T86" s="62">
        <v>92</v>
      </c>
      <c r="U86" s="64">
        <f>Раздел2!K86</f>
        <v>0</v>
      </c>
      <c r="V86" s="62">
        <v>77</v>
      </c>
    </row>
    <row r="87" spans="1:22" ht="12.75">
      <c r="A87" s="30" t="s">
        <v>205</v>
      </c>
      <c r="B87" s="23">
        <v>164</v>
      </c>
      <c r="C87" s="49"/>
      <c r="D87" s="49"/>
      <c r="E87" s="83"/>
      <c r="F87" s="49"/>
      <c r="G87" s="49"/>
      <c r="H87" s="65">
        <f t="shared" si="2"/>
        <v>0</v>
      </c>
      <c r="I87" s="49"/>
      <c r="J87" s="49"/>
      <c r="K87" s="49"/>
      <c r="L87" s="49"/>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c r="D89" s="49"/>
      <c r="E89" s="83"/>
      <c r="F89" s="49"/>
      <c r="G89" s="49"/>
      <c r="H89" s="65">
        <f t="shared" si="2"/>
        <v>0</v>
      </c>
      <c r="I89" s="49"/>
      <c r="J89" s="49"/>
      <c r="K89" s="49"/>
      <c r="L89" s="49"/>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c r="D95" s="49"/>
      <c r="E95" s="83"/>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c r="D98" s="49"/>
      <c r="E98" s="83"/>
      <c r="F98" s="49"/>
      <c r="G98" s="49"/>
      <c r="H98" s="65">
        <f t="shared" si="2"/>
        <v>0</v>
      </c>
      <c r="I98" s="49"/>
      <c r="J98" s="49"/>
      <c r="K98" s="49"/>
      <c r="L98" s="49"/>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c r="D100" s="49"/>
      <c r="E100" s="83"/>
      <c r="F100" s="49"/>
      <c r="G100" s="49"/>
      <c r="H100" s="65">
        <f t="shared" si="2"/>
        <v>0</v>
      </c>
      <c r="I100" s="49"/>
      <c r="J100" s="49"/>
      <c r="K100" s="49"/>
      <c r="L100" s="49"/>
      <c r="M100" s="49"/>
      <c r="N100" s="49"/>
      <c r="O100" s="83"/>
      <c r="P100" s="49"/>
      <c r="Q100" s="49"/>
      <c r="R100" s="62">
        <v>105</v>
      </c>
      <c r="S100" s="59">
        <f>Раздел2!D99</f>
        <v>0</v>
      </c>
      <c r="T100" s="62">
        <v>105</v>
      </c>
      <c r="U100" s="64">
        <f>Раздел2!K99</f>
        <v>0</v>
      </c>
      <c r="V100" s="62">
        <v>90</v>
      </c>
    </row>
    <row r="101" spans="1:22" ht="12.75">
      <c r="A101" s="30" t="s">
        <v>217</v>
      </c>
      <c r="B101" s="23">
        <v>178</v>
      </c>
      <c r="C101" s="49"/>
      <c r="D101" s="49"/>
      <c r="E101" s="83"/>
      <c r="F101" s="49"/>
      <c r="G101" s="49"/>
      <c r="H101" s="65">
        <f t="shared" si="2"/>
        <v>0</v>
      </c>
      <c r="I101" s="49"/>
      <c r="J101" s="49"/>
      <c r="K101" s="49"/>
      <c r="L101" s="49"/>
      <c r="M101" s="49"/>
      <c r="N101" s="49"/>
      <c r="O101" s="83"/>
      <c r="P101" s="49"/>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c r="D103" s="49"/>
      <c r="E103" s="83"/>
      <c r="F103" s="49"/>
      <c r="G103" s="49"/>
      <c r="H103" s="65">
        <f t="shared" si="2"/>
        <v>0</v>
      </c>
      <c r="I103" s="49"/>
      <c r="J103" s="49"/>
      <c r="K103" s="49"/>
      <c r="L103" s="49"/>
      <c r="M103" s="49"/>
      <c r="N103" s="49"/>
      <c r="O103" s="83"/>
      <c r="P103" s="49"/>
      <c r="Q103" s="49"/>
      <c r="R103" s="62">
        <v>108</v>
      </c>
      <c r="S103" s="59">
        <f>Раздел2!D102</f>
        <v>0</v>
      </c>
      <c r="T103" s="62">
        <v>108</v>
      </c>
      <c r="U103" s="64">
        <f>Раздел2!K102</f>
        <v>0</v>
      </c>
      <c r="V103" s="62">
        <v>93</v>
      </c>
    </row>
    <row r="104" spans="1:22" ht="12.75">
      <c r="A104" s="30" t="s">
        <v>220</v>
      </c>
      <c r="B104" s="23">
        <v>181</v>
      </c>
      <c r="C104" s="49"/>
      <c r="D104" s="49"/>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c r="D105" s="49"/>
      <c r="E105" s="83"/>
      <c r="F105" s="49"/>
      <c r="G105" s="49"/>
      <c r="H105" s="65">
        <f t="shared" si="2"/>
        <v>0</v>
      </c>
      <c r="I105" s="49"/>
      <c r="J105" s="49"/>
      <c r="K105" s="49"/>
      <c r="L105" s="49"/>
      <c r="M105" s="49"/>
      <c r="N105" s="49"/>
      <c r="O105" s="83"/>
      <c r="P105" s="49"/>
      <c r="Q105" s="49"/>
      <c r="R105" s="62">
        <v>110</v>
      </c>
      <c r="S105" s="59">
        <f>Раздел2!D104</f>
        <v>0</v>
      </c>
      <c r="T105" s="62">
        <v>110</v>
      </c>
      <c r="U105" s="64">
        <f>Раздел2!K104</f>
        <v>0</v>
      </c>
      <c r="V105" s="62">
        <v>95</v>
      </c>
    </row>
    <row r="106" spans="1:22" ht="12.75">
      <c r="A106" s="30" t="s">
        <v>222</v>
      </c>
      <c r="B106" s="23">
        <v>183</v>
      </c>
      <c r="C106" s="49"/>
      <c r="D106" s="49"/>
      <c r="E106" s="83"/>
      <c r="F106" s="49"/>
      <c r="G106" s="49"/>
      <c r="H106" s="65">
        <f t="shared" si="2"/>
        <v>0</v>
      </c>
      <c r="I106" s="49"/>
      <c r="J106" s="49"/>
      <c r="K106" s="49"/>
      <c r="L106" s="49"/>
      <c r="M106" s="49"/>
      <c r="N106" s="49"/>
      <c r="O106" s="83"/>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c r="D108" s="49"/>
      <c r="E108" s="83"/>
      <c r="F108" s="49"/>
      <c r="G108" s="49"/>
      <c r="H108" s="65">
        <f t="shared" si="2"/>
        <v>0</v>
      </c>
      <c r="I108" s="49"/>
      <c r="J108" s="49"/>
      <c r="K108" s="49"/>
      <c r="L108" s="49"/>
      <c r="M108" s="49"/>
      <c r="N108" s="49"/>
      <c r="O108" s="83"/>
      <c r="P108" s="49"/>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c r="D110" s="49"/>
      <c r="E110" s="83"/>
      <c r="F110" s="49"/>
      <c r="G110" s="49"/>
      <c r="H110" s="65">
        <f t="shared" si="2"/>
        <v>0</v>
      </c>
      <c r="I110" s="49"/>
      <c r="J110" s="49"/>
      <c r="K110" s="49"/>
      <c r="L110" s="49"/>
      <c r="M110" s="49"/>
      <c r="N110" s="49"/>
      <c r="O110" s="83"/>
      <c r="P110" s="49"/>
      <c r="Q110" s="49"/>
      <c r="R110" s="62">
        <v>115</v>
      </c>
      <c r="S110" s="59">
        <f>Раздел2!D109</f>
        <v>0</v>
      </c>
      <c r="T110" s="62">
        <v>115</v>
      </c>
      <c r="U110" s="64">
        <f>Раздел2!K109</f>
        <v>0</v>
      </c>
      <c r="V110" s="62">
        <v>100</v>
      </c>
    </row>
    <row r="111" spans="1:21" ht="25.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c r="D112" s="49"/>
      <c r="E112" s="83"/>
      <c r="F112" s="49"/>
      <c r="G112" s="49"/>
      <c r="H112" s="65">
        <f t="shared" si="2"/>
        <v>0</v>
      </c>
      <c r="I112" s="49"/>
      <c r="J112" s="49"/>
      <c r="K112" s="49"/>
      <c r="L112" s="49"/>
      <c r="M112" s="49"/>
      <c r="N112" s="49"/>
      <c r="O112" s="83"/>
      <c r="P112" s="49"/>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c r="D115" s="49"/>
      <c r="E115" s="83"/>
      <c r="F115" s="49"/>
      <c r="G115" s="49"/>
      <c r="H115" s="65">
        <f t="shared" si="2"/>
        <v>0</v>
      </c>
      <c r="I115" s="49"/>
      <c r="J115" s="49"/>
      <c r="K115" s="49"/>
      <c r="L115" s="49"/>
      <c r="M115" s="49"/>
      <c r="N115" s="49"/>
      <c r="O115" s="83"/>
      <c r="P115" s="49"/>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c r="D118" s="49"/>
      <c r="E118" s="83"/>
      <c r="F118" s="49"/>
      <c r="G118" s="49"/>
      <c r="H118" s="65">
        <f t="shared" si="2"/>
        <v>0</v>
      </c>
      <c r="I118" s="49"/>
      <c r="J118" s="49"/>
      <c r="K118" s="49"/>
      <c r="L118" s="49"/>
      <c r="M118" s="49"/>
      <c r="N118" s="49"/>
      <c r="O118" s="83"/>
      <c r="P118" s="49"/>
      <c r="Q118" s="49"/>
      <c r="R118" s="62">
        <v>122</v>
      </c>
      <c r="S118" s="59">
        <f>Раздел2!D116</f>
        <v>0</v>
      </c>
      <c r="T118" s="62">
        <v>122</v>
      </c>
      <c r="U118" s="64">
        <f>Раздел2!K116</f>
        <v>0</v>
      </c>
      <c r="V118" s="62">
        <v>107</v>
      </c>
    </row>
    <row r="119" spans="1:22" ht="12.75">
      <c r="A119" s="30" t="s">
        <v>233</v>
      </c>
      <c r="B119" s="23">
        <v>196</v>
      </c>
      <c r="C119" s="49"/>
      <c r="D119" s="49"/>
      <c r="E119" s="83"/>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c r="D120" s="49"/>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c r="D121" s="49"/>
      <c r="E121" s="83"/>
      <c r="F121" s="49"/>
      <c r="G121" s="49"/>
      <c r="H121" s="65">
        <f t="shared" si="2"/>
        <v>0</v>
      </c>
      <c r="I121" s="49"/>
      <c r="J121" s="49"/>
      <c r="K121" s="49"/>
      <c r="L121" s="49"/>
      <c r="M121" s="49"/>
      <c r="N121" s="49"/>
      <c r="O121" s="83"/>
      <c r="P121" s="49"/>
      <c r="Q121" s="49"/>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c r="D123" s="49"/>
      <c r="E123" s="83"/>
      <c r="F123" s="49"/>
      <c r="G123" s="49"/>
      <c r="H123" s="65">
        <f t="shared" si="2"/>
        <v>0</v>
      </c>
      <c r="I123" s="49"/>
      <c r="J123" s="49"/>
      <c r="K123" s="49"/>
      <c r="L123" s="49"/>
      <c r="M123" s="49"/>
      <c r="N123" s="49"/>
      <c r="O123" s="83"/>
      <c r="P123" s="49"/>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c r="D125" s="49"/>
      <c r="E125" s="83"/>
      <c r="F125" s="49"/>
      <c r="G125" s="49"/>
      <c r="H125" s="65">
        <f t="shared" si="2"/>
        <v>0</v>
      </c>
      <c r="I125" s="49"/>
      <c r="J125" s="49"/>
      <c r="K125" s="49"/>
      <c r="L125" s="49"/>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c r="D126" s="49"/>
      <c r="E126" s="83"/>
      <c r="F126" s="49"/>
      <c r="G126" s="49"/>
      <c r="H126" s="65">
        <f t="shared" si="2"/>
        <v>0</v>
      </c>
      <c r="I126" s="49"/>
      <c r="J126" s="49"/>
      <c r="K126" s="49"/>
      <c r="L126" s="49"/>
      <c r="M126" s="49"/>
      <c r="N126" s="49"/>
      <c r="O126" s="83"/>
      <c r="P126" s="49"/>
      <c r="Q126" s="49"/>
      <c r="R126" s="62">
        <v>129</v>
      </c>
      <c r="S126" s="59">
        <f>Раздел2!D123</f>
        <v>0</v>
      </c>
      <c r="T126" s="62">
        <v>129</v>
      </c>
      <c r="U126" s="64">
        <f>Раздел2!K123</f>
        <v>0</v>
      </c>
      <c r="V126" s="62">
        <v>114</v>
      </c>
    </row>
    <row r="127" spans="1:22" ht="12.75">
      <c r="A127" s="30" t="s">
        <v>240</v>
      </c>
      <c r="B127" s="23">
        <v>204</v>
      </c>
      <c r="C127" s="49">
        <v>45</v>
      </c>
      <c r="D127" s="49">
        <v>43</v>
      </c>
      <c r="E127" s="83"/>
      <c r="F127" s="49"/>
      <c r="G127" s="49"/>
      <c r="H127" s="65">
        <f t="shared" si="2"/>
        <v>0</v>
      </c>
      <c r="I127" s="49"/>
      <c r="J127" s="49"/>
      <c r="K127" s="49"/>
      <c r="L127" s="49"/>
      <c r="M127" s="49"/>
      <c r="N127" s="49"/>
      <c r="O127" s="83"/>
      <c r="P127" s="49"/>
      <c r="Q127" s="49"/>
      <c r="R127" s="62">
        <v>130</v>
      </c>
      <c r="S127" s="59">
        <f>Раздел2!D124</f>
        <v>0</v>
      </c>
      <c r="T127" s="62">
        <v>130</v>
      </c>
      <c r="U127" s="64">
        <f>Раздел2!K124</f>
        <v>0</v>
      </c>
      <c r="V127" s="62">
        <v>115</v>
      </c>
    </row>
    <row r="128" spans="1:22" ht="12.75">
      <c r="A128" s="30" t="s">
        <v>241</v>
      </c>
      <c r="B128" s="23">
        <v>205</v>
      </c>
      <c r="C128" s="49">
        <v>15</v>
      </c>
      <c r="D128" s="49">
        <v>15</v>
      </c>
      <c r="E128" s="83"/>
      <c r="F128" s="49"/>
      <c r="G128" s="49"/>
      <c r="H128" s="65">
        <f t="shared" si="2"/>
        <v>0</v>
      </c>
      <c r="I128" s="49"/>
      <c r="J128" s="49"/>
      <c r="K128" s="49"/>
      <c r="L128" s="49"/>
      <c r="M128" s="49"/>
      <c r="N128" s="49"/>
      <c r="O128" s="83"/>
      <c r="P128" s="49"/>
      <c r="Q128" s="49"/>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v>65</v>
      </c>
      <c r="D132" s="49"/>
      <c r="E132" s="83"/>
      <c r="F132" s="49"/>
      <c r="G132" s="49"/>
      <c r="H132" s="65">
        <f t="shared" si="2"/>
        <v>0</v>
      </c>
      <c r="I132" s="49"/>
      <c r="J132" s="49"/>
      <c r="K132" s="49"/>
      <c r="L132" s="49"/>
      <c r="M132" s="49"/>
      <c r="N132" s="49"/>
      <c r="O132" s="83">
        <v>1</v>
      </c>
      <c r="P132" s="49"/>
      <c r="Q132" s="49">
        <v>1</v>
      </c>
      <c r="R132" s="62">
        <v>134</v>
      </c>
      <c r="S132" s="59">
        <f>Раздел2!D128</f>
        <v>0</v>
      </c>
      <c r="T132" s="62">
        <v>134</v>
      </c>
      <c r="U132" s="64">
        <f>Раздел2!K128</f>
        <v>0</v>
      </c>
      <c r="V132" s="62">
        <v>119</v>
      </c>
    </row>
    <row r="133" spans="1:22" ht="12.75">
      <c r="A133" s="30" t="s">
        <v>245</v>
      </c>
      <c r="B133" s="23">
        <v>210</v>
      </c>
      <c r="C133" s="49">
        <f>89+22</f>
        <v>111</v>
      </c>
      <c r="D133" s="49"/>
      <c r="E133" s="83"/>
      <c r="F133" s="49"/>
      <c r="G133" s="49"/>
      <c r="H133" s="65">
        <f t="shared" si="2"/>
        <v>0</v>
      </c>
      <c r="I133" s="49"/>
      <c r="J133" s="49"/>
      <c r="K133" s="49"/>
      <c r="L133" s="49"/>
      <c r="M133" s="49"/>
      <c r="N133" s="49"/>
      <c r="O133" s="83"/>
      <c r="P133" s="49"/>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c r="D135" s="49"/>
      <c r="E135" s="83"/>
      <c r="F135" s="49"/>
      <c r="G135" s="49"/>
      <c r="H135" s="65">
        <f t="shared" si="2"/>
        <v>0</v>
      </c>
      <c r="I135" s="49"/>
      <c r="J135" s="49"/>
      <c r="K135" s="49"/>
      <c r="L135" s="49"/>
      <c r="M135" s="49"/>
      <c r="N135" s="49"/>
      <c r="O135" s="83"/>
      <c r="P135" s="49"/>
      <c r="Q135" s="49"/>
      <c r="R135" s="62">
        <v>137</v>
      </c>
      <c r="S135" s="59">
        <f>Раздел2!D131</f>
        <v>0</v>
      </c>
      <c r="T135" s="62">
        <v>137</v>
      </c>
      <c r="U135" s="64">
        <f>Раздел2!K131</f>
        <v>0</v>
      </c>
      <c r="V135" s="62">
        <v>122</v>
      </c>
    </row>
    <row r="136" spans="1:22" ht="12.75">
      <c r="A136" s="30" t="s">
        <v>248</v>
      </c>
      <c r="B136" s="23">
        <v>213</v>
      </c>
      <c r="C136" s="49"/>
      <c r="D136" s="49"/>
      <c r="E136" s="83"/>
      <c r="F136" s="49"/>
      <c r="G136" s="49"/>
      <c r="H136" s="65">
        <f t="shared" si="2"/>
        <v>0</v>
      </c>
      <c r="I136" s="49"/>
      <c r="J136" s="49"/>
      <c r="K136" s="49"/>
      <c r="L136" s="49"/>
      <c r="M136" s="49"/>
      <c r="N136" s="49"/>
      <c r="O136" s="83"/>
      <c r="P136" s="49"/>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c r="D138" s="49"/>
      <c r="E138" s="83"/>
      <c r="F138" s="49"/>
      <c r="G138" s="49"/>
      <c r="H138" s="65">
        <f t="shared" si="3"/>
        <v>0</v>
      </c>
      <c r="I138" s="49"/>
      <c r="J138" s="49"/>
      <c r="K138" s="49"/>
      <c r="L138" s="49"/>
      <c r="M138" s="49"/>
      <c r="N138" s="49"/>
      <c r="O138" s="83"/>
      <c r="P138" s="49"/>
      <c r="Q138" s="49"/>
      <c r="R138" s="62">
        <v>140</v>
      </c>
      <c r="S138" s="59">
        <f>Раздел2!D134</f>
        <v>0</v>
      </c>
      <c r="T138" s="62">
        <v>140</v>
      </c>
      <c r="U138" s="64">
        <f>Раздел2!K134</f>
        <v>0</v>
      </c>
      <c r="V138" s="62">
        <v>125</v>
      </c>
    </row>
    <row r="139" spans="1:22" ht="12.75">
      <c r="A139" s="30" t="s">
        <v>251</v>
      </c>
      <c r="B139" s="23">
        <v>216</v>
      </c>
      <c r="C139" s="49"/>
      <c r="D139" s="49"/>
      <c r="E139" s="83"/>
      <c r="F139" s="49"/>
      <c r="G139" s="49"/>
      <c r="H139" s="65">
        <f t="shared" si="3"/>
        <v>0</v>
      </c>
      <c r="I139" s="49"/>
      <c r="J139" s="49"/>
      <c r="K139" s="49"/>
      <c r="L139" s="49"/>
      <c r="M139" s="49"/>
      <c r="N139" s="49"/>
      <c r="O139" s="83"/>
      <c r="P139" s="49"/>
      <c r="Q139" s="49"/>
      <c r="R139" s="62">
        <v>141</v>
      </c>
      <c r="S139" s="59">
        <f>Раздел2!D135</f>
        <v>0</v>
      </c>
      <c r="T139" s="62">
        <v>141</v>
      </c>
      <c r="U139" s="64">
        <f>Раздел2!K135</f>
        <v>0</v>
      </c>
      <c r="V139" s="62">
        <v>126</v>
      </c>
    </row>
    <row r="140" spans="1:22" ht="12.75">
      <c r="A140" s="30" t="s">
        <v>252</v>
      </c>
      <c r="B140" s="23">
        <v>217</v>
      </c>
      <c r="C140" s="49"/>
      <c r="D140" s="49"/>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5.5">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5.5">
      <c r="A142" s="75" t="s">
        <v>253</v>
      </c>
      <c r="B142" s="23">
        <v>219</v>
      </c>
      <c r="C142" s="49"/>
      <c r="D142" s="49"/>
      <c r="E142" s="83"/>
      <c r="F142" s="49"/>
      <c r="G142" s="49"/>
      <c r="H142" s="65">
        <f t="shared" si="3"/>
        <v>0</v>
      </c>
      <c r="I142" s="49"/>
      <c r="J142" s="49"/>
      <c r="K142" s="49"/>
      <c r="L142" s="49"/>
      <c r="M142" s="49"/>
      <c r="N142" s="49"/>
      <c r="O142" s="83"/>
      <c r="P142" s="49"/>
      <c r="Q142" s="49"/>
      <c r="R142" s="62">
        <v>144</v>
      </c>
      <c r="S142" s="59">
        <f>Раздел2!D138</f>
        <v>0</v>
      </c>
      <c r="T142" s="62">
        <v>144</v>
      </c>
      <c r="U142" s="64">
        <f>Раздел2!K138</f>
        <v>0</v>
      </c>
      <c r="V142" s="62">
        <v>129</v>
      </c>
    </row>
    <row r="143" spans="1:22" ht="12.75">
      <c r="A143" s="75" t="s">
        <v>254</v>
      </c>
      <c r="B143" s="23">
        <v>220</v>
      </c>
      <c r="C143" s="49"/>
      <c r="D143" s="49"/>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25.5">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c r="D171" s="49"/>
      <c r="E171" s="81"/>
      <c r="F171" s="49"/>
      <c r="G171" s="49"/>
      <c r="H171" s="65">
        <f>SUM(I171+J171+K171)</f>
        <v>0</v>
      </c>
      <c r="I171" s="49"/>
      <c r="J171" s="49"/>
      <c r="K171" s="49"/>
      <c r="L171" s="49"/>
      <c r="M171" s="49"/>
      <c r="N171" s="49"/>
      <c r="O171" s="83"/>
      <c r="P171" s="49"/>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60"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5" t="s">
        <v>299</v>
      </c>
      <c r="B1" s="165"/>
      <c r="C1" s="165"/>
      <c r="D1" s="165"/>
      <c r="E1" s="165"/>
      <c r="F1" s="165"/>
      <c r="G1" s="165"/>
      <c r="H1" s="165"/>
      <c r="I1" s="165"/>
    </row>
    <row r="2" spans="1:9" ht="12.75">
      <c r="A2" s="166" t="s">
        <v>260</v>
      </c>
      <c r="B2" s="166"/>
      <c r="C2" s="166"/>
      <c r="D2" s="166"/>
      <c r="E2" s="166"/>
      <c r="F2" s="166"/>
      <c r="G2" s="166"/>
      <c r="H2" s="166"/>
      <c r="I2" s="166"/>
    </row>
    <row r="3" spans="1:9" ht="36" customHeight="1">
      <c r="A3" s="132" t="s">
        <v>261</v>
      </c>
      <c r="B3" s="132" t="s">
        <v>262</v>
      </c>
      <c r="C3" s="132" t="s">
        <v>296</v>
      </c>
      <c r="D3" s="132" t="s">
        <v>297</v>
      </c>
      <c r="E3" s="132" t="s">
        <v>263</v>
      </c>
      <c r="F3" s="132" t="s">
        <v>298</v>
      </c>
      <c r="G3" s="132"/>
      <c r="H3" s="132"/>
      <c r="I3" s="132"/>
    </row>
    <row r="4" spans="1:9" ht="12.75" customHeight="1">
      <c r="A4" s="132"/>
      <c r="B4" s="132"/>
      <c r="C4" s="132"/>
      <c r="D4" s="132"/>
      <c r="E4" s="132"/>
      <c r="F4" s="132" t="s">
        <v>16</v>
      </c>
      <c r="G4" s="132" t="s">
        <v>109</v>
      </c>
      <c r="H4" s="132"/>
      <c r="I4" s="132"/>
    </row>
    <row r="5" spans="1:9" ht="52.5" customHeight="1">
      <c r="A5" s="132"/>
      <c r="B5" s="132"/>
      <c r="C5" s="132"/>
      <c r="D5" s="132"/>
      <c r="E5" s="132"/>
      <c r="F5" s="132"/>
      <c r="G5" s="132" t="s">
        <v>264</v>
      </c>
      <c r="H5" s="132" t="s">
        <v>265</v>
      </c>
      <c r="I5" s="132"/>
    </row>
    <row r="6" spans="1:9" ht="51">
      <c r="A6" s="132"/>
      <c r="B6" s="132"/>
      <c r="C6" s="132"/>
      <c r="D6" s="132"/>
      <c r="E6" s="132"/>
      <c r="F6" s="132"/>
      <c r="G6" s="132"/>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38.25">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5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63.75">
      <c r="A23" s="37" t="s">
        <v>348</v>
      </c>
      <c r="B23" s="36">
        <v>264</v>
      </c>
      <c r="C23" s="25"/>
      <c r="D23" s="25"/>
      <c r="E23" s="25"/>
      <c r="F23" s="66">
        <f t="shared" si="0"/>
        <v>0</v>
      </c>
      <c r="G23" s="25"/>
      <c r="H23" s="25"/>
      <c r="I23" s="25"/>
    </row>
    <row r="24" spans="1:9" ht="63.75">
      <c r="A24" s="37" t="s">
        <v>349</v>
      </c>
      <c r="B24" s="36">
        <v>265</v>
      </c>
      <c r="C24" s="25"/>
      <c r="D24" s="25"/>
      <c r="E24" s="25"/>
      <c r="F24" s="66">
        <f t="shared" si="0"/>
        <v>0</v>
      </c>
      <c r="G24" s="25"/>
      <c r="H24" s="25"/>
      <c r="I24" s="25"/>
    </row>
    <row r="25" spans="1:9" ht="5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26" sqref="C26"/>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30" t="s">
        <v>268</v>
      </c>
      <c r="B1" s="130"/>
      <c r="C1" s="130"/>
    </row>
    <row r="2" spans="1:3" ht="12.75">
      <c r="A2" s="131" t="s">
        <v>13</v>
      </c>
      <c r="B2" s="131"/>
      <c r="C2" s="131"/>
    </row>
    <row r="3" spans="1:3" ht="12.75">
      <c r="A3" s="26" t="s">
        <v>269</v>
      </c>
      <c r="B3" s="26" t="s">
        <v>262</v>
      </c>
      <c r="C3" s="26" t="s">
        <v>16</v>
      </c>
    </row>
    <row r="4" spans="1:3" ht="12.75">
      <c r="A4" s="23">
        <v>1</v>
      </c>
      <c r="B4" s="23">
        <v>2</v>
      </c>
      <c r="C4" s="23">
        <v>3</v>
      </c>
    </row>
    <row r="5" spans="1:3" ht="12.75">
      <c r="A5" s="32" t="s">
        <v>412</v>
      </c>
      <c r="B5" s="23">
        <v>268</v>
      </c>
      <c r="C5" s="65">
        <f>SUM(C6:C8)</f>
        <v>0</v>
      </c>
    </row>
    <row r="6" spans="1:3" ht="25.5">
      <c r="A6" s="30" t="s">
        <v>309</v>
      </c>
      <c r="B6" s="23">
        <v>269</v>
      </c>
      <c r="C6" s="49"/>
    </row>
    <row r="7" spans="1:3" ht="12.75">
      <c r="A7" s="51" t="s">
        <v>308</v>
      </c>
      <c r="B7" s="23">
        <v>270</v>
      </c>
      <c r="C7" s="49"/>
    </row>
    <row r="8" spans="1:3" ht="12.75">
      <c r="A8" s="51" t="s">
        <v>307</v>
      </c>
      <c r="B8" s="23">
        <v>271</v>
      </c>
      <c r="C8" s="49"/>
    </row>
    <row r="9" spans="1:3" ht="12.75">
      <c r="A9" s="32" t="s">
        <v>413</v>
      </c>
      <c r="B9" s="23">
        <v>272</v>
      </c>
      <c r="C9" s="52">
        <v>4</v>
      </c>
    </row>
    <row r="10" spans="1:3" ht="25.5">
      <c r="A10" s="30" t="s">
        <v>310</v>
      </c>
      <c r="B10" s="23">
        <v>273</v>
      </c>
      <c r="C10" s="49"/>
    </row>
    <row r="11" spans="1:3" ht="12.75">
      <c r="A11" s="30" t="s">
        <v>270</v>
      </c>
      <c r="B11" s="23">
        <v>274</v>
      </c>
      <c r="C11" s="49">
        <v>4</v>
      </c>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7" t="s">
        <v>351</v>
      </c>
    </row>
    <row r="18" ht="12.75">
      <c r="A18" s="167"/>
    </row>
    <row r="19" ht="12.75">
      <c r="A19" s="167"/>
    </row>
    <row r="20" ht="12.75">
      <c r="A20" s="167"/>
    </row>
    <row r="21" ht="12.75">
      <c r="A21" s="167"/>
    </row>
    <row r="22" spans="1:4" ht="12.75">
      <c r="A22" s="167"/>
      <c r="B22" s="86" t="s">
        <v>418</v>
      </c>
      <c r="C22" s="86" t="s">
        <v>419</v>
      </c>
      <c r="D22" s="45"/>
    </row>
    <row r="23" spans="2:4" ht="12.75">
      <c r="B23" s="31" t="s">
        <v>272</v>
      </c>
      <c r="C23" s="31" t="s">
        <v>273</v>
      </c>
      <c r="D23" s="38" t="s">
        <v>274</v>
      </c>
    </row>
    <row r="24" spans="2:4" ht="12.75">
      <c r="B24" s="38"/>
      <c r="C24" s="38"/>
      <c r="D24" s="38"/>
    </row>
    <row r="25" spans="2:4" ht="12.75">
      <c r="B25" s="45">
        <v>83424833307</v>
      </c>
      <c r="C25" s="86" t="s">
        <v>420</v>
      </c>
      <c r="D25" s="78">
        <v>43845</v>
      </c>
    </row>
    <row r="26" spans="2:4" ht="25.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Пользователь Windows</cp:lastModifiedBy>
  <cp:lastPrinted>2019-11-21T09:05:54Z</cp:lastPrinted>
  <dcterms:created xsi:type="dcterms:W3CDTF">2017-09-28T11:17:06Z</dcterms:created>
  <dcterms:modified xsi:type="dcterms:W3CDTF">2020-01-17T10:06:36Z</dcterms:modified>
  <cp:category/>
  <cp:version/>
  <cp:contentType/>
  <cp:contentStatus/>
  <cp:revision>27</cp:revision>
</cp:coreProperties>
</file>