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1"/>
  </bookViews>
  <sheets>
    <sheet name="план" sheetId="1" r:id="rId1"/>
    <sheet name="отчет" sheetId="2" r:id="rId2"/>
    <sheet name="Лист3" sheetId="3" r:id="rId3"/>
  </sheets>
  <definedNames>
    <definedName name="_xlnm.Print_Area" localSheetId="1">'отчет'!$B$1:$L$94,'отчет'!$AU$97:$BY$114</definedName>
    <definedName name="_xlnm.Print_Area" localSheetId="0">'план'!$A$1:$G$60</definedName>
  </definedNames>
  <calcPr fullCalcOnLoad="1"/>
</workbook>
</file>

<file path=xl/sharedStrings.xml><?xml version="1.0" encoding="utf-8"?>
<sst xmlns="http://schemas.openxmlformats.org/spreadsheetml/2006/main" count="798" uniqueCount="408">
  <si>
    <t>План спортивных мероприятий</t>
  </si>
  <si>
    <t>№</t>
  </si>
  <si>
    <t>Дата проведения</t>
  </si>
  <si>
    <t>Месяц</t>
  </si>
  <si>
    <t>Вид спорта</t>
  </si>
  <si>
    <t>Наименование соревнований</t>
  </si>
  <si>
    <t>февраль</t>
  </si>
  <si>
    <t>24-27.02.2015</t>
  </si>
  <si>
    <t>Первенство Пермского края. 
Отбор на всероссийские соревнования "Весёлый дельфин"</t>
  </si>
  <si>
    <t>23-26.03.2015</t>
  </si>
  <si>
    <t>плавание</t>
  </si>
  <si>
    <t>бокс</t>
  </si>
  <si>
    <t xml:space="preserve">открытое первенство </t>
  </si>
  <si>
    <t>ПФО</t>
  </si>
  <si>
    <t>Россия</t>
  </si>
  <si>
    <t>Уровень</t>
  </si>
  <si>
    <t>краевой</t>
  </si>
  <si>
    <t xml:space="preserve">первенство Пермского края
(отбор на первенство Росси) 
(Юноши 1999-2000г.р., девушки 2001-2002г.р.) </t>
  </si>
  <si>
    <t>10-13.02.2015</t>
  </si>
  <si>
    <t xml:space="preserve">первенство Приволжского Федерального Округа 
(2002г.р. и старше,юниоры 1997-1998г.р., юниорки 1999-2000г.р.) </t>
  </si>
  <si>
    <t xml:space="preserve">* Всероссийские соревнования по плаванию «Mad Wave Challenge 2015». II этап (25м) Юноши, девушки 2002 г.р. Юноши, девушки 2003 - 2005 г.р.
</t>
  </si>
  <si>
    <t>март</t>
  </si>
  <si>
    <t>город</t>
  </si>
  <si>
    <t>-</t>
  </si>
  <si>
    <t>Пенза</t>
  </si>
  <si>
    <t>Санкт-Петербург</t>
  </si>
  <si>
    <t>7-8.03.2015</t>
  </si>
  <si>
    <t>апрель</t>
  </si>
  <si>
    <t>2-4.04.2015</t>
  </si>
  <si>
    <t>8-12.04.2015</t>
  </si>
  <si>
    <t>VII летняя спартакиада учащихся России. II этап Юноши 1999 г.р.-2000 г.р., девушки 2001 г.р.-2002 г.р. Отбор на III этап (финал)</t>
  </si>
  <si>
    <t>Всероссийские соревнования «Весёлый дельфин» (50м) Юноши 2001 - 2002 г.р., девушки 2003 - 2004 г.р.</t>
  </si>
  <si>
    <t>май</t>
  </si>
  <si>
    <t>1-2.05.2015</t>
  </si>
  <si>
    <t>Пермь</t>
  </si>
  <si>
    <t>Всероссийские соревнования по плаванию «На призы ЗМС Владимира Селькова» 
(50м) Юноши 2000 - 2001 г.р., девушки 2002 - 2003 г.р.</t>
  </si>
  <si>
    <t>18-22.05.2015</t>
  </si>
  <si>
    <t>Волгоград</t>
  </si>
  <si>
    <t>Первенство России среди юношей и девушек (50м) Юноши 1999 - 2000 г.р., девушки 2001 - 2002 г.р.Отбор на Европейский юношеский олимпийский фестиваль (50м)</t>
  </si>
  <si>
    <t>октябрь</t>
  </si>
  <si>
    <t>6-9.10.2015</t>
  </si>
  <si>
    <t xml:space="preserve">первенство Пермского края
(отбор на первенство Росси) 
(Юноши 1998-2000г.р., девушки 2000-2002г.р.) </t>
  </si>
  <si>
    <t>декабрь</t>
  </si>
  <si>
    <t>4-6.12.2015</t>
  </si>
  <si>
    <t>12-15.12.2015</t>
  </si>
  <si>
    <t>Екатеринбург</t>
  </si>
  <si>
    <t>Всероссийские соревнования по плаванию с участием иностранных спортсменов «Кубок 4-кратного олимпийского чемпиона Александра Попова» (50м) Юноши 2000 - 2001 г.р., девушки 2002 - 2003 г.р.</t>
  </si>
  <si>
    <t>Всероссийские соревнования по плаванию среди юношей и девушек (25м) Юноши 1998 - 2000, девушки 2000 - 2002 г.р.</t>
  </si>
  <si>
    <t>Открытый Кубок Пермского края по плаванию</t>
  </si>
  <si>
    <t>ноябрь</t>
  </si>
  <si>
    <t>открытое певенство Пермского края по плаванию Мемориал Лядовой Г.В. 
(отбор на кубок Александр Попова</t>
  </si>
  <si>
    <t xml:space="preserve">Первенства Федеральных округов, ФСО и ведомств (юноши 15-16 лет) </t>
  </si>
  <si>
    <t xml:space="preserve">Первенство России (юноши 15-16 лет) </t>
  </si>
  <si>
    <t>Оренбург</t>
  </si>
  <si>
    <t>5-12.04.2015</t>
  </si>
  <si>
    <t>2-13.09.2015</t>
  </si>
  <si>
    <t xml:space="preserve">Первенство Мира (юноши 15-16 лет) </t>
  </si>
  <si>
    <t>сентябрь</t>
  </si>
  <si>
    <t xml:space="preserve">Всероссийское соревнование на призы ЗТР Н.Д. Хромова (юноши 15-16 лет) </t>
  </si>
  <si>
    <t>Ивантеевка
Московская область</t>
  </si>
  <si>
    <t>10-14.11.2015</t>
  </si>
  <si>
    <t>Участие в предсезонном турнире в г.Березники среди юношей 2002-03 гг.рождения.</t>
  </si>
  <si>
    <t>Предновогодний турнир среди детей 2003-04 гг.рождения.( г.Губаха).</t>
  </si>
  <si>
    <t>Турнир памяти Сергея Дубовицкого (г.Губаха).</t>
  </si>
  <si>
    <t>январь</t>
  </si>
  <si>
    <t>Березники</t>
  </si>
  <si>
    <t>Губаха</t>
  </si>
  <si>
    <t>хоккей</t>
  </si>
  <si>
    <t>городской</t>
  </si>
  <si>
    <t>Отборочные игры первенства края среди юношей 2000-01, 2002-03, 2004-05 гг.рождения.</t>
  </si>
  <si>
    <t>Матчевые встречи с командами из г.Соликамск, Березники, Александровск, Чусовой, Кунгур, Пермь, Краснокамск.</t>
  </si>
  <si>
    <t>Участие в турнире на призы главы города в г.Кунгур (юноши 2001-02 гг.рождения).</t>
  </si>
  <si>
    <t>Участие в отборочных и финальных играх Первенства края среди детско-юношеских команд (по назначению).</t>
  </si>
  <si>
    <t>Участие в турнире на призы главы города в г.Чусовой (юноши 2000-01 гг.рождения)</t>
  </si>
  <si>
    <t>Участие в финалах Первенства края среди детско-юношеских команд (по назначению).</t>
  </si>
  <si>
    <t>Кунгур</t>
  </si>
  <si>
    <t>Чусовой</t>
  </si>
  <si>
    <t>Соликамск</t>
  </si>
  <si>
    <t>Участие в турнире по хоккею с шайбой в, посвященному закрытию хоккейного сезона 2014-15 гг. (2002-03, 2004-05 гг.рождения).</t>
  </si>
  <si>
    <t>6-8.02.2015</t>
  </si>
  <si>
    <t>Горные лыжи</t>
  </si>
  <si>
    <t>Чемпионат и первенство Приволжского Федерального округа "Кубок Ермака"</t>
  </si>
  <si>
    <t>Чемпионат и первенство Пермского края</t>
  </si>
  <si>
    <t>класификационные соревнования 
"Озерные повороты"</t>
  </si>
  <si>
    <t>п. Жебреи</t>
  </si>
  <si>
    <t>Кубок городского округа "Город губаха"</t>
  </si>
  <si>
    <t>Первенство ДЮСШ
 (классификационные соревнования)</t>
  </si>
  <si>
    <t>Открытое первенство городского округа "Город Губаха"</t>
  </si>
  <si>
    <t>Открытое первенство городского округа "Город Губаха" 
"Закрытие сезона"</t>
  </si>
  <si>
    <t>пауэрлифтинг</t>
  </si>
  <si>
    <t>Первенство Пермского края по пауэрлифтингу среди юношей и девушек до 18 лет</t>
  </si>
  <si>
    <t>Оса</t>
  </si>
  <si>
    <t>Первенство России по пауэрлифтингу среди юношей и девушек до 18 лет</t>
  </si>
  <si>
    <t>Асбест</t>
  </si>
  <si>
    <t>Первенство Пермского края по классическому троеборью</t>
  </si>
  <si>
    <t>Кубок Пермского края по пауэрлифтингу среди мужчин и женщин</t>
  </si>
  <si>
    <t>Первенство ДЮСШОР г. Соликамска по пауэрлифтингу среди юношей и девушек до 18 лет</t>
  </si>
  <si>
    <t>Чемпионат пермского края по пауэрлифтингу среди мужчин и женщин</t>
  </si>
  <si>
    <t>Краснокамск</t>
  </si>
  <si>
    <t>Открытый личный кубок губахинского городского округа по пауэрлифтингу среди мужчин и женщин</t>
  </si>
  <si>
    <t xml:space="preserve">Первенство Росси по пауэрлифтингу среди ДЮСШ </t>
  </si>
  <si>
    <t>Свердловская обл.</t>
  </si>
  <si>
    <t>футбол</t>
  </si>
  <si>
    <t>июнь</t>
  </si>
  <si>
    <t xml:space="preserve">Краевой турнир по мини-футболу среди детей 2003-2004г.р. </t>
  </si>
  <si>
    <t>Краевой турнир по мини-футболу среди юношей 1998-1999г.р.</t>
  </si>
  <si>
    <t>Краевой турнир по мини-футболу среди юношей 2004-2005г.р.</t>
  </si>
  <si>
    <t>Краевой турнир по футболу "Кубок ДЮСШ" среди юношей 1997-1998г.р.</t>
  </si>
  <si>
    <t>Первенство Пермского края по футболу среди юношеских команд 1998-1999г.р., 2000-2001г.р., 2002-2003г.р.</t>
  </si>
  <si>
    <t>Международный турнир по мини-футболу "ЛОКОБОЛ-РЖД" среди детей 2004-2005г.р.</t>
  </si>
  <si>
    <t xml:space="preserve">Первенство Пермского края по футболу среди юношеских команд </t>
  </si>
  <si>
    <t>Первенство Пермского края по футболу среди юношеских команд 
1999-2000г.р., 2001-2002г.р., 2003-2004г.р.</t>
  </si>
  <si>
    <t>Краевой турнир по мини-футболу "Золотая осень" среди детей 2005-2006 г.р.</t>
  </si>
  <si>
    <t>Лыжыне гонки</t>
  </si>
  <si>
    <t>Спортивная Аэробика</t>
  </si>
  <si>
    <t>МАУ  ДО  ДЮСШ</t>
  </si>
  <si>
    <t>Вид  спорта</t>
  </si>
  <si>
    <t>Мероприятие</t>
  </si>
  <si>
    <t>Место проведения
(город)</t>
  </si>
  <si>
    <t>Уровень мероприятия</t>
  </si>
  <si>
    <t>Кол-во участников от ДЮСШ</t>
  </si>
  <si>
    <t>Результат</t>
  </si>
  <si>
    <t>Всего</t>
  </si>
  <si>
    <t xml:space="preserve">призеров </t>
  </si>
  <si>
    <t>Уровень мероприятий</t>
  </si>
  <si>
    <t xml:space="preserve">Краевой  </t>
  </si>
  <si>
    <t>Лысьва</t>
  </si>
  <si>
    <t>Лыжные гонки</t>
  </si>
  <si>
    <t>Строки добавлять с верху</t>
  </si>
  <si>
    <t>Плавание</t>
  </si>
  <si>
    <t>Хоккей</t>
  </si>
  <si>
    <t>Футбол</t>
  </si>
  <si>
    <t>Спортивная аэробика</t>
  </si>
  <si>
    <t>Каратэ</t>
  </si>
  <si>
    <t>Горнолыжный спорт</t>
  </si>
  <si>
    <t>Итого</t>
  </si>
  <si>
    <t>Командные виды спорта</t>
  </si>
  <si>
    <t>Международный</t>
  </si>
  <si>
    <t>Соревнований</t>
  </si>
  <si>
    <t xml:space="preserve">Первенство Пермского края по мини-футболу 
сезон 2015-2016
2002-2003 г.р. </t>
  </si>
  <si>
    <t xml:space="preserve">Первенство Пермского края по мини-футболу 
сезон 2015-2016
2000-2001 г.р. </t>
  </si>
  <si>
    <t>победителей</t>
  </si>
  <si>
    <t>Личные виды спорта</t>
  </si>
  <si>
    <t xml:space="preserve">Сводный отчет по соревновательной деятельности МАУ  ДО  ДЮСШ за 2016г. </t>
  </si>
  <si>
    <t>Открытое первенство городского округа «Город Губаха»</t>
  </si>
  <si>
    <t>Открытое первенство г. Лысьва "Рождественская гонка"'</t>
  </si>
  <si>
    <t xml:space="preserve">Первенство Пермского края по мини-футболу 
сезон 2015-2016
2006-2007 г.р. </t>
  </si>
  <si>
    <t>Первенство Пермского края по жиму штанги лёжа среди юношей и девушек, юниоров и юниорок</t>
  </si>
  <si>
    <t>22-24.01.2016</t>
  </si>
  <si>
    <t>1 м – Бельков Дмитрий
2 м – Галиуллина Регина</t>
  </si>
  <si>
    <t>Всероссийский турнир по плаванию среди юношей и девушек 2002 - 2003 годов рождения и 2004 -2005 годов рождения.</t>
  </si>
  <si>
    <t>23-24.01.2016</t>
  </si>
  <si>
    <t>Открытое Первенство Соликамска по хоккею с шайбой</t>
  </si>
  <si>
    <t xml:space="preserve">19-23.01.2016 </t>
  </si>
  <si>
    <t>Первенство Пермского края по лыжным гонкам «Быстрая лыжня»</t>
  </si>
  <si>
    <t>28-31.01.16</t>
  </si>
  <si>
    <t>Чайковский</t>
  </si>
  <si>
    <t>07.01.2016
07.01.2016
29-31.01.16</t>
  </si>
  <si>
    <t>Губаха
Чусовой
Краснокамск</t>
  </si>
  <si>
    <t>24.01.-01.02.16</t>
  </si>
  <si>
    <t>Чемпионат России по лыжным гонкам среди детей с интеллектуальными нарушениями</t>
  </si>
  <si>
    <t>Саранск</t>
  </si>
  <si>
    <t>27.01.206 - 2,5 - стиль классический,
1м - Губайдуллина Альфия,
2м - Прокофьева Виктория,
29.01.2016 - 5 - стиль свободный
2м - Прокофьева Виктория, 
3м - Губайдуллина Альфия</t>
  </si>
  <si>
    <t>Открытый Чемпионат и первенство Пермского края по спортивной аэробике и танцевальной гимнастике</t>
  </si>
  <si>
    <t xml:space="preserve">3 место ГРУППА: Азанова Анастасия, Кузина Алина, Сибагатуллина Кристина, Черепанова Ирина, Шарипова Валерия. Танцевальная гимнастика 
3 место: Азанова Анастасия, Большакова Светлана, Кузина Алина, Рябичева Анастасия, Сибагатуллина Кристина, Сипайло Дарья, Черепанова Ирина, Шарипова Валерия
</t>
  </si>
  <si>
    <t>Первенство Пермского края по горнолыжному спорту</t>
  </si>
  <si>
    <t>Участие</t>
  </si>
  <si>
    <t>06.01.2016
5-7.02.2016</t>
  </si>
  <si>
    <t>Александровск
Краснокамск</t>
  </si>
  <si>
    <t xml:space="preserve">Первенство Пермского края по плаванию </t>
  </si>
  <si>
    <t>Чемпионат и Первенство Пермского края по лыжным гонкам</t>
  </si>
  <si>
    <t>Матчевая встреча по боксу Куба-Россия</t>
  </si>
  <si>
    <t>21-25.02.2016</t>
  </si>
  <si>
    <t>Чемпионат и Первенство Приволжского Федерального округа по аэробике</t>
  </si>
  <si>
    <t>25-28.02.2016</t>
  </si>
  <si>
    <t xml:space="preserve">Первенство Пермского края по лыжным гонкам </t>
  </si>
  <si>
    <t>14-15.03.2016</t>
  </si>
  <si>
    <t xml:space="preserve">Всероссийская Спартакиада по лыжным гонкам  </t>
  </si>
  <si>
    <t>14-20.03.2016</t>
  </si>
  <si>
    <t>Прокофьева Виктория 1м – 2,5 км стиль классический, 2м – 7,5 км стиль свободный,
Губайдуллина Альфия – 3м – 2,5 км стиль свободный, 2м – 5 км стиль свободный,
Горьковой Данил - 2м – 2,5 км стиль классический, 2м – 7,5 км стиль свободный,</t>
  </si>
  <si>
    <t>Открытое первенство ДЮСШ по лыжным гонкам</t>
  </si>
  <si>
    <t>Кизел</t>
  </si>
  <si>
    <t xml:space="preserve">1м – Лалкин Кирилл, Постоногов Никита, Мартюшова Мария.
2м – Кривоногих Влад, Соловьев Матвей, Путин Данил, Минигулова Анна, Крупина Анастасия, Неволина Анисья.
3м – Пескив Анна
</t>
  </si>
  <si>
    <t>Открытое Первенство города Перми по плаванию</t>
  </si>
  <si>
    <t>24-25.03.2016</t>
  </si>
  <si>
    <t xml:space="preserve">2м - Шагапова Валерия, 200м баттерфляй
2м - Шипиловских Александра, 200м баттерфляй
3м - Кадочникова Алиса, 100м брасс
3м - Дорожевец Дмитрий, 200м баттерфляй
</t>
  </si>
  <si>
    <t>Первенство Пермского  края среди юношей 2000-2001 г.р.</t>
  </si>
  <si>
    <t>3-6.02.2016</t>
  </si>
  <si>
    <t>1м - Смирнов Арсений, 
3м - Мельников Родион
Участие - Ибрагимов Аслан</t>
  </si>
  <si>
    <t>2м - Смирнов Арсений</t>
  </si>
  <si>
    <t>Йошкар-Ола, респ.
Марий Эл</t>
  </si>
  <si>
    <t>15-17.01.2016</t>
  </si>
  <si>
    <t>15.01 - гонка 10 км, стиль свободный
25м - Лалакин Кирилл,
16.01 - спринт, стиль свободный
9м - Кривоногих Влад, 41м - Лалакин Кирилл
17.01 - гонка 15 км, стиль классический
20м - Кривоногих Влад, 23м - Лалакин Кирилл</t>
  </si>
  <si>
    <t>29.01 стиль классический - 25 м. – Крупина А., 45 м. – Пескив А.,  30 м. – Калинин В., 68 м. – Постаногов Н., 12 м. – Лалакин В.,   31 м. – Соловьев М.
30.01 стиль спринт - 23 м. – Крупина А.,   57 м. – Пескив А.,   33 м. – Калинин В., 70 м. – Постаногов Н., 34 м. – Лалакин В., 33 м. – Соловьев М.
31.01 стиль свободный - 27 м. – Крупина А., 42 м. – Пескив А., 56 м. – Калинин В.,   73 м. – Постаногов Н., 25 м. – Лалакин В., 43 м. – Соловьев М.</t>
  </si>
  <si>
    <t>23-24.01.16</t>
  </si>
  <si>
    <t xml:space="preserve">1м - Лалакин Кирилл, Лалакин Виталий, Калинин Василий, Крупина Анастасия, Губайдуллина Альфия
2м - Белькевич Константин, Востриков Александр, Прокофьева Виктория, Пескив Анна, Горьковой Данил
3м - Баландин Михаил, Кутырев Егор, Постоногов Никита, Алейникова Анна, </t>
  </si>
  <si>
    <t xml:space="preserve">"Лыжня России 2016" </t>
  </si>
  <si>
    <t>Чемпионат и Первенство Пермского края по лыжным гонкам
(скиатлон)</t>
  </si>
  <si>
    <t>Чемпионат и Первенство Пермского края по лыжным гонкам  в зачет спартакиады ЛИН</t>
  </si>
  <si>
    <t>1м - Горьковой Данил, Губайдуллина Альфия, 
2м - Лимонова Н., Прокофьева Виктория, 
3м - Кузнецова Ксения, 
7м - Аристова Мария, 17м - Черников.</t>
  </si>
  <si>
    <t>1м - Мартюшова Мария, Лалакин Кирилл, Лалакин Виталий, Постоногов Никита, 
2м - Горьковой Данил, Губайдуллина Альфия, Садовников Константин, Титова Софья, Белькевич, Константин, Калинин Василий, Пескив Анна, 
3м -Баландин Михаил, Путин Данил, Минигулова Анна, Крупина Анна.</t>
  </si>
  <si>
    <t xml:space="preserve">Открытое Первенство г. Лысьва </t>
  </si>
  <si>
    <t>1м - Новокшонова Полина, 
2м - Мартюшова Мария, Губайдуллина Альфия</t>
  </si>
  <si>
    <t>2м - Вахрушева Зарима, 
3м - Лысякова Анна, 
5м - Жаворонков Сергей, 6м - Шипицин Максим</t>
  </si>
  <si>
    <t xml:space="preserve">Первенство и Чемпионат Пермского края по флоп-стайлу </t>
  </si>
  <si>
    <t>Открытое Первенство и Чемпионат Губахинского городского округа,
памяти Кочетова А.В.</t>
  </si>
  <si>
    <t xml:space="preserve">2м - Бердников Вадим, Лысякова Анна, 
3м - Шестириков Павел, Вахрушева Зарима, </t>
  </si>
  <si>
    <t>Первенство Губахинского городского округа, среди мальчиков и девочек 2004-2005г.р., 2006г.р. и моложе</t>
  </si>
  <si>
    <t>Первенство Губахинского городского округа, среди 2002-2003, 2000-2001, 1998-1999 г.р.</t>
  </si>
  <si>
    <t>Открытое первенство ДЮСШ по лыжным гонкам, памяти В.и. Каменских</t>
  </si>
  <si>
    <t>Первенство Пермского края по параллельному слалому</t>
  </si>
  <si>
    <t>Первенство Пермского края среди юниоров 1998-1999 г.р.</t>
  </si>
  <si>
    <t>13-16.04.16</t>
  </si>
  <si>
    <t>Открытый турнир по боксу посвященный дню защиты детей</t>
  </si>
  <si>
    <t>28-29.05.2016</t>
  </si>
  <si>
    <t>Первенство г. Краснокамска по пауэрлифтингу среди юношей и девушек 2001 г.р. и моложе</t>
  </si>
  <si>
    <t>22-23.04.16</t>
  </si>
  <si>
    <t xml:space="preserve">Краснокамск </t>
  </si>
  <si>
    <t>3м - Дорохов Андрей, Пермяков Данил</t>
  </si>
  <si>
    <t>29.03.-01.04.16</t>
  </si>
  <si>
    <t>2 - Бельков Дмитрий
4м - Галиуллина Регина</t>
  </si>
  <si>
    <t>08.01.16
10.01.16
07.02.16
24.04.2016</t>
  </si>
  <si>
    <t>Губаха
Губаха
Краснокамск
Чусовой</t>
  </si>
  <si>
    <t>24.01.2016
21.02.2016
06.03.2016
10.04.2016</t>
  </si>
  <si>
    <t>Соликамск
Краснокамск
Губаха
Губаха</t>
  </si>
  <si>
    <t>«Спарта-1» г. Пермь : ДЮСШ Губаха – 13:4
«Спарта-2» г. Пермь : ДЮСШ Губаха – 6:5
«Спортинг» г. Пермь : ДЮСШ Губаха – 4:10
Краснокамск II- ДЮСШ Губаха 11 : 1
ДЮСШ Закамск- ДЮСШ Губаха 6 : 3
Краснокамск I- ДЮСШ Губаха 14 : 0
ДЮСШ Губаха : "Гознак" - 4:2
ДЮСШ Губаха : "Ракета" Юрла - 5:4
ДЮСШ Губаха : Кудымкар 5:0
ДЮСШ Губаха : Добрянка - 5:0
ДЮСШ Губаха : Соликамск - 4:8
Итог: 11 место</t>
  </si>
  <si>
    <t>06.01.2016
23.02.2016
20.03.2016
16.04.2016</t>
  </si>
  <si>
    <t>Краснокамск 
Краснокамск
Губаха
Лысьва</t>
  </si>
  <si>
    <t>Краснокамск2 : ДЮСШ Губаха - 3:1
Краснокамск1 : ДЮСШ Губаха - 6:1
Карагай : ДЮСШ Губаха -7:0
2007 г. ДЮСШ Губаха – ДЮСШ Закамск 2 : 0
2007 г. ДЮСШ Губаха – ДЮСШ Закамск II 3 : 0
2006 г. ДЮСШ Губаха – ДЮСШ Закамск 0 : 2
ДЮСШ Губаха : СДЮШОР Пермь – 0:14
ДЮСШ Губаха : «Амкар-2007» Пермь – 3:3
ДЮСШ Губаха : СДЮСШОР – 2 Пермь – 0:8
ДЮСШ Губаха : "Фаворит" Пермь - 0:4
ДЮСШ Губаха : Оса - 0:1
ДЮСШ Губаха : Соликамск - 0:1
Итого 13 место</t>
  </si>
  <si>
    <t xml:space="preserve">ДЮСШ Губаха : Кудымкар1 - 7:2
ДЮСШ Губаха : Кудымкар 2 - 4:0
ДЮСШ Губаха : Верещагино – 0:1
ДЮСШ Губаха : Юрла1 – 3:3
ДЮСШ Губаха :Юрла2 – 9:1
"Краснокамск1"   ДЮСШ Губаха 3 :1
"Краснокамск2"   ДЮСШ Губаха 1 :5
"Добрянка"   ДЮСШ Губаха 7 : 0
ДЮСШ Губаха : Лысьва  - 6:4
ДЮСШ Губаха : Горнозаводск - 8:4
ДЮСШ Губаха : Чусовой - 0:6
Итого: 8 место
</t>
  </si>
  <si>
    <t xml:space="preserve">Всероссийский турнир по мини-футболу "Большие звезды светят малым" </t>
  </si>
  <si>
    <t>Международный турнир по мини-футболу "Локобол - РЖД"</t>
  </si>
  <si>
    <t>Березники
Чусовой</t>
  </si>
  <si>
    <t>31.05.2016
03.06.2016
07.06.2016</t>
  </si>
  <si>
    <t>03.06.2016
07.06.2016</t>
  </si>
  <si>
    <t>1м - Шаклеин Матвей, Овсянников Иван, Газизов Егор, 
2м - Дулесов Степан, Вальдштидт Дмитрий, Коренев Дмитрий, Артемьев Сергей, Мерзоев Мурад</t>
  </si>
  <si>
    <t xml:space="preserve">1м - Постоногов Никита, Мартюшова Мария, Титова Софья, 
2м - Путин Данил, Неволина Анисья, Пешкова Екатерина, 
3м - Рахматуллин Р., Минигулова А., Камалетдинов К., </t>
  </si>
  <si>
    <t>2 м – Лалакин Кирилл
6м - Губайдуллина Альфия, 7 м – Лалакин Виталий, Прокофьева Виктория, 8 м – Значковский Константин</t>
  </si>
  <si>
    <t>Турнир на призы имени Евгения Кетова</t>
  </si>
  <si>
    <t>1 место ДЮСШ губаха</t>
  </si>
  <si>
    <r>
      <t xml:space="preserve">1м - Смирнов Арсений
</t>
    </r>
    <r>
      <rPr>
        <sz val="8"/>
        <color indexed="8"/>
        <rFont val="Times New Roman"/>
        <family val="1"/>
      </rPr>
      <t>ЕКП от 15.04.2016 № 6140 стр. 64</t>
    </r>
  </si>
  <si>
    <t>17-19.02.2016</t>
  </si>
  <si>
    <t>Дмитрий Дорожевец
6 м - 200м баттерфляй, 2.26,03 
9м -  50 м баттерфляй, 0.29,65</t>
  </si>
  <si>
    <t>Всероссийские соревнования 
"Весёлый дельфин"</t>
  </si>
  <si>
    <t>26-30.04.2016</t>
  </si>
  <si>
    <t xml:space="preserve">Чашникова Анна, среди 2005 г.р.
3 м - 800 в/ст, 4м - 100 в/ст,  7м - 200 кпл, 4м - сумма многоборья
</t>
  </si>
  <si>
    <t>Открытое первенство г Губаха по плаванию</t>
  </si>
  <si>
    <r>
      <t xml:space="preserve">Губаха
</t>
    </r>
    <r>
      <rPr>
        <sz val="8"/>
        <rFont val="Times New Roman"/>
        <family val="1"/>
      </rPr>
      <t>СДК "Губахинский"</t>
    </r>
  </si>
  <si>
    <t xml:space="preserve">Отчет по соревновательной  деятельности за 2016г. </t>
  </si>
  <si>
    <t>19-20.11.2016</t>
  </si>
  <si>
    <t>Открытое Первенство города Березники по плаванию</t>
  </si>
  <si>
    <t>XXVI традиционный турнир по боксу, посвященный памяти мастера спорта СССР В.А. Новикова</t>
  </si>
  <si>
    <t>21-23.04.16</t>
  </si>
  <si>
    <t>Первенство города Перми по спортивной аэробике, танцевальной гимнастике, гимнастической платформы</t>
  </si>
  <si>
    <t>2м - Танцевальная гимнастика 12-14 лет: Азанова Анастасия, Большакова Светлана, Кузина Алина, Рябичева Анастасия, Сибагатуллина Кристина, Сипайло Дарья, Черепанова Ирина, Шарипова Валерия.
3м - Спортивная аэробика ГРУППА 12-14 лет: Азанова Анастасия, Кузина Алина, Сибагатуллина Кристина, Черепанова Ирина, Шарипова Валерия.</t>
  </si>
  <si>
    <t>Открытое Первенство г. Губаха по боксу среди юношей</t>
  </si>
  <si>
    <t>15-22.05.16</t>
  </si>
  <si>
    <t>Альметьевск</t>
  </si>
  <si>
    <t>1м - Смирнов Арсений</t>
  </si>
  <si>
    <t>Первенство Приволжского Федерального округа по боксу среди юниоров 1998-1999</t>
  </si>
  <si>
    <t>30.07-06.08.16</t>
  </si>
  <si>
    <t>Тюмень</t>
  </si>
  <si>
    <t>участие - Смирнов Арсений</t>
  </si>
  <si>
    <t>Первенство России по боксу среди юниоров 1998-1999г.р.</t>
  </si>
  <si>
    <t>Чемппионат и Первенство Пермского края по лыжным гонкам</t>
  </si>
  <si>
    <t>Первенство Пермского края по ОФП среди лыжников гонщиков</t>
  </si>
  <si>
    <t>14м - Калинин Василий, 23м - Крупина Анастасия</t>
  </si>
  <si>
    <t>Открытый Всероссийский турнир по боксу класса Б (Первенство РССС)</t>
  </si>
  <si>
    <t>Ростов- на – Дону</t>
  </si>
  <si>
    <t>1м - Шаклеин Матвей, Мирзоев Мурад,
2м - Коренев Дмитрий Артемьев Сергей</t>
  </si>
  <si>
    <t>Традиционный краевой турнир по боксу среди юношей</t>
  </si>
  <si>
    <t>10-11.09.16</t>
  </si>
  <si>
    <t>Добрянка</t>
  </si>
  <si>
    <t>29.09-01.10.16</t>
  </si>
  <si>
    <t>1м - Шаклеин Матвей, Дулесов Степан, 
2м - Мирзоев Мурад,</t>
  </si>
  <si>
    <t xml:space="preserve">Открытое Первенство г. Березники по боксу </t>
  </si>
  <si>
    <t>1м - Губайдуллина Альфия, 
2м - Горьковой Данил</t>
  </si>
  <si>
    <t>Чемпионат и Первенство г. Перми по спортивной аэробике и танцевальной гимнастике</t>
  </si>
  <si>
    <t>1м -Шуман Никита, Попова Анна, Карелин Никита, Чашникова Анна, Янова Дарья, Ломакина Дарья, Камаев Богдан, 
Эстафета 4×50 м. в/ст среди команд 2008г.р.
2м - Сунцов Владимир, Терёхин Михаил,  Беляев Александр 
3м - Зарубин Семён, Садовников Константин</t>
  </si>
  <si>
    <t>2м - Танцевальная гимнастика 12-14 лет:
Азанова Анастасия, Кузина Алина,  Рябичева Анастасия, Сибагатуллина Кристина, Сипайло Дарья, Черепанова Ирина,  Шарипова Валерия, Шаклеина Татьяна</t>
  </si>
  <si>
    <t>Открытое Первенство г. Соликамска среди юношей 2001-2002 г.р.</t>
  </si>
  <si>
    <t>2м - Мирзоев Мурад</t>
  </si>
  <si>
    <t>15-17.11.2016</t>
  </si>
  <si>
    <t>Открытое первенство г. Гремячинск</t>
  </si>
  <si>
    <t>26-27.11.16</t>
  </si>
  <si>
    <t>Гремячинск</t>
  </si>
  <si>
    <t>1м - Шаклеин Матвей, Мирзоев Мурад,
2м - Газизов Егор</t>
  </si>
  <si>
    <t>Всероссийские соревнования по боксу "Кубок Н.А. Никифорова-Денисова</t>
  </si>
  <si>
    <t>2-8.12.16</t>
  </si>
  <si>
    <t xml:space="preserve">Чемпионат и Первенство Пермского края  по легкоатлетическому кроссу </t>
  </si>
  <si>
    <t>Чемпионат и первенство Пермского края по лыжным гонкам</t>
  </si>
  <si>
    <t>23-25.12.16</t>
  </si>
  <si>
    <t>Открытое Первенство Губахинского городского округа по лыжным гонкам "Приз Нового года"</t>
  </si>
  <si>
    <t>Первенство Пермского края по пауэрлифтингу среди юношей и девушек</t>
  </si>
  <si>
    <t>22-24.09.16</t>
  </si>
  <si>
    <t>1м - Бельков Дмитрий в абсолютном первенстве 2м
1м - Галиуллина Регина в абсолютном первенстве 2м</t>
  </si>
  <si>
    <t>25-27.11.16</t>
  </si>
  <si>
    <t>Ирбит</t>
  </si>
  <si>
    <t>1м - Бельков Дмитрий, 
1м - Галиуллина Регина в абсолютном первенстве 2м</t>
  </si>
  <si>
    <t xml:space="preserve">1м - Салтыков К., Новокшонова Полина, Кривоногих Владислав, Лалакин Виталий, Лопатина Ирина, Крупина Анастасия, Постоногов Никита, Бугреев Егор, 
2м - Мартюшова Мария, Губайдуллина Альфия, Карелин Никита, Мартюшов Илья, Лалакин Кирилл, 
3м - Садовников Константин, Кузнецова Ксения, Соловьев Матвей, Прокофьева Виктория, Калинин Василий, Терёхина И., </t>
  </si>
  <si>
    <t>ДЮСШ - организатор, 490 участников
1м - Васёв Максим, Калинин Василий, Пескив Анна, Белькевич Константин, Губайдуллина Альфия, 
2м - Тягло Андрей, Путин Данил, Постоногов Никита, Крупина Анастасия, Лалакин Кирилл, Прокофьева Виктория, Мартюшова Мария
3м - Фёдоров Вячеслав, Камалетдинов Кирилл, Минигулова Анна, Востриков Александр, Алейникова Анна, Кривоногих Владислав, Лопатина Ирина</t>
  </si>
  <si>
    <t>Открытое Первенство г. Березники по плаванию "Весёлый дельфин"</t>
  </si>
  <si>
    <t>25-30.11.16</t>
  </si>
  <si>
    <t>1м - Чашникова Анна, Дорожевец Дмитрий, Янова Дарья, 
2м - Ломакина Дарья</t>
  </si>
  <si>
    <t>6м - Лысякова Анна, 10м - Шипицин Максим</t>
  </si>
  <si>
    <t>Первенство пермского края на призы клуба "Кожаный мяч" 2001-2002 г.р.
Сезон 2015-2016</t>
  </si>
  <si>
    <t>Первенство пермского края на призы клуба "Кожаный мяч" 2003-2004 г.р.
Сезон 2015-2016</t>
  </si>
  <si>
    <t>Первенство пермского края на призы клуба "Кожаный мяч" 2002-2003 г.р.
Сезон 2016-2017</t>
  </si>
  <si>
    <t xml:space="preserve">04.09.2016
09.09.2016
11.09.2016
25.09.2016
</t>
  </si>
  <si>
    <t>Губаха
Губаха
Губаха
Соликамск</t>
  </si>
  <si>
    <t>ДЮСШ Губаха : Красновишерск - 0:1
Итог в 2017 году</t>
  </si>
  <si>
    <t>Первенство Пермского края на призы клуба "Кожаный мяч" 2004-2005 г.р.
Сезон 2016-2017</t>
  </si>
  <si>
    <t>ДЮСШ Губаха : Кизел - 7:0
ДЮСШ Губаха : Березники - 3:2
ДЮСШ Губаха : Александровск - 1:1
Соликамск : ДЮСШ Губаха - 2:1</t>
  </si>
  <si>
    <t xml:space="preserve">Чусовой
Соликамск
Чусовой </t>
  </si>
  <si>
    <t>16.10.2016
20.11.2016
25.12.2016</t>
  </si>
  <si>
    <t xml:space="preserve">ДЮСШ Губаха : "Амкар 2008-2" - 1:1
ДЮСШ Губаха : "Амкар 2008" - 6:1
ДЮСШ Губаха : "Спарта" Пермь - 2:6 
ДЮСШ Губаха : "Прогресс II" Пермь - 0:2
ДЮСШ Губаха : "Прогресс" Пермь - 1:4
ДЮСШ Губаха :  "Прогресс III" Пермь - 1:2
ДЮСШ Губаха :  "Амкар 2007-2" - 
ДЮСШ Губаха :  "Амкар 2007" - 
ДЮСШ Губаха :  ДЮСШ Оса - 
Итог в 2017 году </t>
  </si>
  <si>
    <t>Официальные краевые соревнования Всероссийского клуба юных хоккеистов "Золотая шайба" им. А.В. Тарасова 
сезон 2016-2017
2002-2003 г.р.</t>
  </si>
  <si>
    <t>Официальные краевые соревнования Всероссийского клуба юных хоккеистов "Золотая шайба" им. А.В. Тарасова 
сезон 2015-2016
2001-2002 г.р.</t>
  </si>
  <si>
    <t>Официальные краевые соревнования Всероссийского клуба юных хоккеистов "Золотая шайба" им. А.В. Тарасова 
сезон 2015-2016
2003-2004 г.р.</t>
  </si>
  <si>
    <r>
      <t xml:space="preserve">Александровск: ДЮСШ Губаха - 1:7
"Молния"Пермь   ДЮСШ Губаха 4 :1
Краснокамск   ДЮСШ Губаха 5 :4
пос. Павловский  ДЮСШ Губаха 0 :9
</t>
    </r>
    <r>
      <rPr>
        <b/>
        <sz val="11"/>
        <rFont val="Times New Roman"/>
        <family val="1"/>
      </rPr>
      <t>Итог 5 место</t>
    </r>
  </si>
  <si>
    <r>
      <t xml:space="preserve">ДЮСШ Губаха:«Металлург (Соликамск)-3:9
Чусовой – ДЮСШ Губаха 0:12
Финал 
</t>
    </r>
    <r>
      <rPr>
        <b/>
        <sz val="11"/>
        <rFont val="Times New Roman"/>
        <family val="1"/>
      </rPr>
      <t>Итог 2 место</t>
    </r>
  </si>
  <si>
    <t xml:space="preserve">ДЮСШ губаха 2 место 
ДЮСШ (г.Губаха) : "Олимпия" (г.Кирово-Чепецк) - 3:2 (б)
ДЮСШ (г.Губаха) : "Металлург" (г.Соликамск) - 3:6
ДЮСШ (г.Губаха) :"Калимаг" (г.Соликамск) - 4:1
Лучший бомбардир турнира Егор Колесников - 5 шайб.
Лучшие игроки турнира: Чулков Алексей, Магдеев Артем, Бабенко Игнат - все ДЮСШ (г.Губаха).
</t>
  </si>
  <si>
    <t>Краевой турнир по хоккею, посвященный памяти Сергея Дубовицкого
2004-2005 г.р.</t>
  </si>
  <si>
    <t>25-27.11.2016</t>
  </si>
  <si>
    <t xml:space="preserve">ДЮСШ организатор, 68 участников
1м - "Металлург" г. Соликамск, 2м - "ДЮСШ" г. Губаха
3м - "Молот" г. Пермь, 4м - "Молния" г. Пермь </t>
  </si>
  <si>
    <t>ДЮСШ организатор, 130 участников</t>
  </si>
  <si>
    <t xml:space="preserve">Открытое Первенство г. Кизел по боксу </t>
  </si>
  <si>
    <t>Участие - Смирнов Арсений</t>
  </si>
  <si>
    <t xml:space="preserve">XII Всероссийский турнир по боксу класса "Б" посвященный памяти чемпиона мира В.А. Соломина  </t>
  </si>
  <si>
    <t>Официальные краевые соревнования Всероссийского клуба юных хоккеистов "Золотая шайба" им. А.В. Тарасова 
сезон 2016-2017
2004-2005 г.р.</t>
  </si>
  <si>
    <t>Александровск</t>
  </si>
  <si>
    <t>"Алекс" Александровск: ДЮСШ Губаха - 2:8</t>
  </si>
  <si>
    <t>1м-Фатеев Егор, Симанов Александровск, Маматов Семрух, Пятовских Павел, Шаклеин Матвей, Маухандес Омар, Артемьев Сергей, Мирзоев Мурад, 
2м -Газизов Егор, Коренев Дмитрий, Овсянников Иван, 
Участие - Грибанов Данил, Фёдоров Иван, Скобелкин Степан.</t>
  </si>
  <si>
    <t>17-18.12.2016</t>
  </si>
  <si>
    <t>Пермский край
Код 23.5</t>
  </si>
  <si>
    <t>Пермский край
Код 23.14</t>
  </si>
  <si>
    <t>Пермский Край
Код 23.33</t>
  </si>
  <si>
    <t>нет в плане</t>
  </si>
  <si>
    <t>Пермский край
Код 23.43</t>
  </si>
  <si>
    <t>Россия
№ 6140</t>
  </si>
  <si>
    <t>Россия
№ 6037</t>
  </si>
  <si>
    <t>Россия
№ 6113</t>
  </si>
  <si>
    <t>Пермский край
Код 23.116</t>
  </si>
  <si>
    <t>27-29.12.2016</t>
  </si>
  <si>
    <t>Пермский край
Код 23.74</t>
  </si>
  <si>
    <t>Новогодний турнир по боксу на призы ЗТ РСФСР МС СССР Г.П.Дылдина</t>
  </si>
  <si>
    <t>27-30.12.2016</t>
  </si>
  <si>
    <t>Ижевск</t>
  </si>
  <si>
    <t>Пермский край
код 35.5</t>
  </si>
  <si>
    <t>Пермский край
код 35.7</t>
  </si>
  <si>
    <t>1м - Лебедев Дмитрий, 
3м - Сметкина Анастасия, 
3м - Ромашов Данил</t>
  </si>
  <si>
    <t>Пермский край 
код 51.3</t>
  </si>
  <si>
    <t>Пермский край 
код 51.8</t>
  </si>
  <si>
    <t>Пермский край 
код 51.21</t>
  </si>
  <si>
    <t>Пермский край 
код 51.37</t>
  </si>
  <si>
    <t>Пермский край 
код 51.45</t>
  </si>
  <si>
    <t>Пермский край 
код 51.57</t>
  </si>
  <si>
    <t>Пермский край 
код 51.65</t>
  </si>
  <si>
    <t>2м - Лалакин Кирилл</t>
  </si>
  <si>
    <t>ДЮСШ организатор, - 164 участника 
2м - Калинин Василий, Губайдуллина Альфия, 
3м - Лалакин Кирилл, Аристова Мария, 
4м - Крупина Анастасия, 5м - Лалакин Виталий, 6м - Пескив Анна, 9м - Горьковой Данил, 11м- Востриков Александр, 13м- Титова Софья, 15м-Новокшонова Евгения, 16м - Рычков Павел.</t>
  </si>
  <si>
    <t>27-28.12.16</t>
  </si>
  <si>
    <t>Пермский край
код 56.1</t>
  </si>
  <si>
    <t>Пермский край
код 56.14</t>
  </si>
  <si>
    <t>Пермский край
код 56.23</t>
  </si>
  <si>
    <t>3м - Чашникова Анна (2005г.р.),  Шипиловских Александра(2004г.р.), Дорожевец Дмитрий(2003. р.),
4 м - Васильева Полина(2004г.р.),
3м - 4×50 м комплексное плавание команда девочек</t>
  </si>
  <si>
    <t>Пермский край
код 57.4</t>
  </si>
  <si>
    <t>Россия
№ 6687</t>
  </si>
  <si>
    <t xml:space="preserve">Участие ,выполнение спортивных разрядов - Тупицин Вадим, Гаврилов Денис, Беляев Александр, Янова Дарья </t>
  </si>
  <si>
    <t>Пермский край
код 57.34</t>
  </si>
  <si>
    <t>печать федерации</t>
  </si>
  <si>
    <t>Пермский край
код 77.1</t>
  </si>
  <si>
    <t>Пермский край
код 77.7</t>
  </si>
  <si>
    <t>Пермский край
код 77.9</t>
  </si>
  <si>
    <t>Пермский край
код 81.2</t>
  </si>
  <si>
    <t>Пермский край
код 81.4</t>
  </si>
  <si>
    <t>Пермский край
код 100.9</t>
  </si>
  <si>
    <t>Пермский край
код 100.42</t>
  </si>
  <si>
    <t>Пермский край
код 100.37</t>
  </si>
  <si>
    <t>Пермский край
код 100.41</t>
  </si>
  <si>
    <t>Пермский край
код 100.35</t>
  </si>
  <si>
    <t>Пермский край
код 101.19</t>
  </si>
  <si>
    <t>Пермский край
код 101.20</t>
  </si>
  <si>
    <t>Пермский край
код 101.15</t>
  </si>
  <si>
    <t>Пермский край
код 101.16</t>
  </si>
  <si>
    <t>Единый календарный план</t>
  </si>
  <si>
    <t>ХХ Всероссийский турнир по боксу класса "Б" среди юниоров 1998-1999 г.г.р.
(Всероссийские соревнования на призы администрации северного округа. Оренбурга)</t>
  </si>
  <si>
    <t xml:space="preserve">1м - Маматов Семрух, Пятовских Степан, Шаклеин Матвей, Дулесов Степан, Артемьев Сергей, Газизов Егор, Шайдуллин Александр, 
2м - Великсар Иван, Скобелкин Степан, Овсянников Иван, Грибанов Данил, Мирзоев Мурад. </t>
  </si>
  <si>
    <t xml:space="preserve">2006-07 - 1м Мартюшова Мария, 2м - Минигуллова Анна, 2м - Путин Данил.
2004-05: 3м - Постоногов Никита.
2000-01: 3м - Лалакин Виталий.
1998-99: 2м - Кривоногих Владислав, 3м - Лалакин Кирилл, 1м - Губайдуллина Альфия.
</t>
  </si>
  <si>
    <t>Открытые краевые соревнования по Лыжиным гонкам "Первая лыжня"</t>
  </si>
  <si>
    <t>Первенство Пермского края по лыжным гонкам "Лыжня юных 2016"</t>
  </si>
  <si>
    <t>5м - Востриков Александр, 10м - Крупина Анастасия, 14м - Калинин Василий, 16м - Крупина Анастасия, 
участие - Камалетдинов Кирилл, Кутырев Егор, Титова Софья, Новокшонова Евгения, Рычков Павел, Толмачев Никита, Чекулин Максим.</t>
  </si>
  <si>
    <t xml:space="preserve">Первенство России по пауэрлифтингу среди спортивных школ </t>
  </si>
  <si>
    <t xml:space="preserve">1м - Шуман Никита, Сунцов Владимир, Терёхин Михаил, Попова Анна, Карелин Никита, Янова Дарья, Камаев Богдан, Шагапова Валерия, Дорожевец Дмитрий
2м - Леготкин Сергей, Зарубин Семён, Клеченко Никита, Беляев Александр, Ломакина Дарья, Тупицин Вадим, Шипиловских Александра, 
3м - Салтыков Кирилл, Фёдоров Вячеслав, Осуховская Екатерина, Сизов Александр, Васильева Полина, </t>
  </si>
  <si>
    <t>Первенство Пермского края по мини-футболу среди детей 2007-2008 г.г.р. 
Сезон 2016-2017</t>
  </si>
  <si>
    <t>Межмуниципальный фестиваль по фитнес аэробике "Спорт с настроением", 
памяти Т.А. Астаховой</t>
  </si>
  <si>
    <t>Открытое Первенство г. Ижевска по боксу</t>
  </si>
  <si>
    <t>ДЮСШ Губаха : "Олимп" Чусовой - 3:6
ДЮСШ Губаха : Соликамск - 2:3
Итог 3м (зона север)</t>
  </si>
  <si>
    <t>ДЮСШ Губаха : Березники - 3:2
ДЮСШ Губаха : "Олимп" Чусовой - 3:2
ДЮСШ Губаха : Соликамск - 3:3
Итог 3м (зона север)</t>
  </si>
  <si>
    <t>14.03.2016 свободный стиль
11м - Лалакин Виталий, 13м - Крупина Анастасия, 16м - Соловьев Матвей, 28м - Пескив Анна, 31 - Лопатина Ирина, 33м - Калинин Василий,  49м - Алейникова Анна, 51м - Кутырев Егор, Востриков Александр, 59м - Рычков Павел
15.03.2016 гонка на приследование (классика)
10м - Крупина Анастасия, 22м - Соловьев Матвей, 26м - Лалакин Виталий, 32м - Лопатина Ирина, 39м - Калинин Василий,  43м -Алейникова Анна,  46м - Востриков Александр, 51м - Кутырев Егор, Рычков Павел</t>
  </si>
  <si>
    <t>Пермский край 
код 51.75</t>
  </si>
  <si>
    <t>Пермский край 
код 51.74</t>
  </si>
  <si>
    <t>2м - Вальдшмит Дмитрий, 
3м - Мирзоев Мурад, Чекулаев Дмитрий, Коренев Дмитрий, Скобелкин Степан</t>
  </si>
  <si>
    <t>Пермский край 
код 77.14</t>
  </si>
  <si>
    <t>1м - Овсянников Иван, Артемьев Сергей, 
2м -  Коренев Дмитрий,
Участие - Мирзоев Мурад</t>
  </si>
  <si>
    <t xml:space="preserve">1м -Маматов Семрух,Шаклеин Матвей,Газизов Егор,
2м- Пятовских Павел, </t>
  </si>
  <si>
    <t xml:space="preserve">27.12.2016 - стиль свободный, 9м - Крупина Анастасия, 14м - Лалакин Кирилл, 24м - Лалакин Виталий, 
28.12.2016 - стиль классический, 14м - Лалакин Кирилл, 15м - Лалакин Виталий 
</t>
  </si>
  <si>
    <t>1м - Васёв Максим, Новокшонова Полина, Крупина Анастасия, Востриков Александр, Губайдуллина Альфия, 
2м - Кожуков Илья, Лалакин Кирилл, Пескив Анна, Мартюшова Мария, Калинин Василий, Ефимова Мария
3м - Белобородов Андрей, Лалакин Виталий, Титова Софья, Камалетдинов Кирилл,</t>
  </si>
  <si>
    <t>"Металлург" Соликамск : ДЮСШ Губаха - 3:0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</si>
</sst>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/yy;@"/>
    <numFmt numFmtId="178" formatCode="dd/mm/yy;@"/>
    <numFmt numFmtId="179" formatCode="mmm/yyyy"/>
  </numFmts>
  <fonts count="7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7030A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FFFF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top" wrapText="1"/>
    </xf>
    <xf numFmtId="178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178" fontId="5" fillId="33" borderId="10" xfId="0" applyNumberFormat="1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8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textRotation="90" wrapText="1"/>
    </xf>
    <xf numFmtId="0" fontId="5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 textRotation="90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textRotation="90" wrapText="1"/>
    </xf>
    <xf numFmtId="0" fontId="5" fillId="0" borderId="19" xfId="0" applyFont="1" applyBorder="1" applyAlignment="1">
      <alignment vertical="center" textRotation="90" wrapText="1"/>
    </xf>
    <xf numFmtId="0" fontId="5" fillId="0" borderId="20" xfId="0" applyFont="1" applyBorder="1" applyAlignment="1">
      <alignment vertical="center" textRotation="90" wrapText="1"/>
    </xf>
    <xf numFmtId="0" fontId="68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59" fillId="33" borderId="1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 wrapText="1"/>
    </xf>
    <xf numFmtId="178" fontId="5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top" wrapText="1"/>
    </xf>
    <xf numFmtId="178" fontId="5" fillId="0" borderId="1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textRotation="90" wrapText="1"/>
    </xf>
    <xf numFmtId="0" fontId="69" fillId="3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center" wrapText="1"/>
    </xf>
    <xf numFmtId="0" fontId="69" fillId="34" borderId="29" xfId="0" applyFont="1" applyFill="1" applyBorder="1" applyAlignment="1">
      <alignment horizontal="center" vertical="center" wrapText="1"/>
    </xf>
    <xf numFmtId="0" fontId="69" fillId="34" borderId="30" xfId="0" applyFont="1" applyFill="1" applyBorder="1" applyAlignment="1">
      <alignment horizontal="center" vertical="center" wrapText="1"/>
    </xf>
    <xf numFmtId="0" fontId="69" fillId="34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33" borderId="3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49">
      <selection activeCell="G6" sqref="G6"/>
    </sheetView>
  </sheetViews>
  <sheetFormatPr defaultColWidth="9.00390625" defaultRowHeight="12.75"/>
  <cols>
    <col min="1" max="1" width="4.25390625" style="1" customWidth="1"/>
    <col min="2" max="2" width="10.625" style="1" customWidth="1"/>
    <col min="3" max="3" width="14.75390625" style="1" customWidth="1"/>
    <col min="4" max="4" width="13.125" style="1" customWidth="1"/>
    <col min="5" max="5" width="11.375" style="1" customWidth="1"/>
    <col min="6" max="6" width="14.75390625" style="1" customWidth="1"/>
    <col min="7" max="7" width="46.875" style="1" customWidth="1"/>
    <col min="8" max="10" width="9.125" style="1" customWidth="1"/>
    <col min="11" max="11" width="13.75390625" style="1" customWidth="1"/>
    <col min="12" max="16384" width="9.125" style="1" customWidth="1"/>
  </cols>
  <sheetData>
    <row r="1" spans="1:11" ht="15.75">
      <c r="A1" s="107" t="s">
        <v>0</v>
      </c>
      <c r="B1" s="107"/>
      <c r="C1" s="107"/>
      <c r="D1" s="107"/>
      <c r="E1" s="107"/>
      <c r="F1" s="107"/>
      <c r="G1" s="107"/>
      <c r="J1" s="1">
        <v>1</v>
      </c>
      <c r="K1" s="1" t="s">
        <v>10</v>
      </c>
    </row>
    <row r="2" spans="1:11" ht="31.5">
      <c r="A2" s="2" t="s">
        <v>1</v>
      </c>
      <c r="B2" s="2" t="s">
        <v>3</v>
      </c>
      <c r="C2" s="2" t="s">
        <v>2</v>
      </c>
      <c r="D2" s="2" t="s">
        <v>22</v>
      </c>
      <c r="E2" s="2" t="s">
        <v>4</v>
      </c>
      <c r="F2" s="2" t="s">
        <v>15</v>
      </c>
      <c r="G2" s="2" t="s">
        <v>5</v>
      </c>
      <c r="J2" s="1">
        <v>2</v>
      </c>
      <c r="K2" s="1" t="s">
        <v>11</v>
      </c>
    </row>
    <row r="3" spans="1:11" ht="48.75" customHeight="1">
      <c r="A3" s="3"/>
      <c r="B3" s="3" t="s">
        <v>6</v>
      </c>
      <c r="C3" s="3" t="s">
        <v>7</v>
      </c>
      <c r="D3" s="3" t="s">
        <v>23</v>
      </c>
      <c r="E3" s="3" t="s">
        <v>10</v>
      </c>
      <c r="F3" s="3" t="s">
        <v>16</v>
      </c>
      <c r="G3" s="3" t="s">
        <v>8</v>
      </c>
      <c r="J3" s="1">
        <v>3</v>
      </c>
      <c r="K3" s="1" t="s">
        <v>67</v>
      </c>
    </row>
    <row r="4" spans="1:11" ht="63">
      <c r="A4" s="3"/>
      <c r="B4" s="3" t="s">
        <v>21</v>
      </c>
      <c r="C4" s="3" t="s">
        <v>9</v>
      </c>
      <c r="D4" s="3" t="s">
        <v>23</v>
      </c>
      <c r="E4" s="3" t="s">
        <v>10</v>
      </c>
      <c r="F4" s="3" t="s">
        <v>16</v>
      </c>
      <c r="G4" s="3" t="s">
        <v>17</v>
      </c>
      <c r="J4" s="1">
        <v>4</v>
      </c>
      <c r="K4" s="1" t="s">
        <v>80</v>
      </c>
    </row>
    <row r="5" spans="1:11" ht="63">
      <c r="A5" s="3"/>
      <c r="B5" s="3" t="s">
        <v>6</v>
      </c>
      <c r="C5" s="3" t="s">
        <v>18</v>
      </c>
      <c r="D5" s="3" t="s">
        <v>24</v>
      </c>
      <c r="E5" s="3" t="s">
        <v>10</v>
      </c>
      <c r="F5" s="3" t="s">
        <v>13</v>
      </c>
      <c r="G5" s="3" t="s">
        <v>19</v>
      </c>
      <c r="J5" s="1">
        <v>5</v>
      </c>
      <c r="K5" s="1" t="s">
        <v>89</v>
      </c>
    </row>
    <row r="6" spans="1:11" ht="78.75">
      <c r="A6" s="3"/>
      <c r="B6" s="3" t="s">
        <v>21</v>
      </c>
      <c r="C6" s="3" t="s">
        <v>26</v>
      </c>
      <c r="D6" s="3" t="s">
        <v>25</v>
      </c>
      <c r="E6" s="3" t="s">
        <v>10</v>
      </c>
      <c r="F6" s="3" t="s">
        <v>14</v>
      </c>
      <c r="G6" s="4" t="s">
        <v>20</v>
      </c>
      <c r="J6" s="1">
        <v>6</v>
      </c>
      <c r="K6" s="1" t="s">
        <v>102</v>
      </c>
    </row>
    <row r="7" spans="1:11" ht="47.25">
      <c r="A7" s="3"/>
      <c r="B7" s="3" t="s">
        <v>27</v>
      </c>
      <c r="C7" s="3" t="s">
        <v>28</v>
      </c>
      <c r="D7" s="3" t="s">
        <v>23</v>
      </c>
      <c r="E7" s="3" t="s">
        <v>10</v>
      </c>
      <c r="F7" s="3" t="s">
        <v>13</v>
      </c>
      <c r="G7" s="3" t="s">
        <v>30</v>
      </c>
      <c r="J7" s="1">
        <v>7</v>
      </c>
      <c r="K7" s="1" t="s">
        <v>113</v>
      </c>
    </row>
    <row r="8" spans="1:11" ht="47.25">
      <c r="A8" s="3"/>
      <c r="B8" s="3" t="s">
        <v>27</v>
      </c>
      <c r="C8" s="3" t="s">
        <v>29</v>
      </c>
      <c r="D8" s="3" t="s">
        <v>25</v>
      </c>
      <c r="E8" s="3" t="s">
        <v>10</v>
      </c>
      <c r="F8" s="3" t="s">
        <v>14</v>
      </c>
      <c r="G8" s="3" t="s">
        <v>31</v>
      </c>
      <c r="J8" s="1">
        <v>8</v>
      </c>
      <c r="K8" s="1" t="s">
        <v>114</v>
      </c>
    </row>
    <row r="9" spans="1:10" ht="63">
      <c r="A9" s="3"/>
      <c r="B9" s="3" t="s">
        <v>32</v>
      </c>
      <c r="C9" s="3" t="s">
        <v>33</v>
      </c>
      <c r="D9" s="3" t="s">
        <v>34</v>
      </c>
      <c r="E9" s="3" t="s">
        <v>10</v>
      </c>
      <c r="F9" s="3" t="s">
        <v>14</v>
      </c>
      <c r="G9" s="3" t="s">
        <v>35</v>
      </c>
      <c r="J9" s="1">
        <v>9</v>
      </c>
    </row>
    <row r="10" spans="1:10" ht="63">
      <c r="A10" s="3"/>
      <c r="B10" s="3" t="s">
        <v>32</v>
      </c>
      <c r="C10" s="3" t="s">
        <v>36</v>
      </c>
      <c r="D10" s="3" t="s">
        <v>37</v>
      </c>
      <c r="E10" s="3" t="s">
        <v>10</v>
      </c>
      <c r="F10" s="3" t="s">
        <v>14</v>
      </c>
      <c r="G10" s="3" t="s">
        <v>38</v>
      </c>
      <c r="J10" s="1">
        <v>10</v>
      </c>
    </row>
    <row r="11" spans="1:11" ht="63">
      <c r="A11" s="3"/>
      <c r="B11" s="3" t="s">
        <v>39</v>
      </c>
      <c r="C11" s="3" t="s">
        <v>40</v>
      </c>
      <c r="D11" s="3" t="s">
        <v>24</v>
      </c>
      <c r="E11" s="3" t="s">
        <v>10</v>
      </c>
      <c r="F11" s="3" t="s">
        <v>13</v>
      </c>
      <c r="G11" s="3" t="s">
        <v>41</v>
      </c>
      <c r="K11" s="1" t="s">
        <v>12</v>
      </c>
    </row>
    <row r="12" spans="1:11" ht="78.75">
      <c r="A12" s="3"/>
      <c r="B12" s="3" t="s">
        <v>42</v>
      </c>
      <c r="C12" s="3" t="s">
        <v>43</v>
      </c>
      <c r="D12" s="3" t="s">
        <v>45</v>
      </c>
      <c r="E12" s="3" t="s">
        <v>10</v>
      </c>
      <c r="F12" s="3" t="s">
        <v>14</v>
      </c>
      <c r="G12" s="3" t="s">
        <v>46</v>
      </c>
      <c r="K12" s="1" t="s">
        <v>16</v>
      </c>
    </row>
    <row r="13" spans="1:11" ht="47.25">
      <c r="A13" s="3"/>
      <c r="B13" s="3" t="s">
        <v>42</v>
      </c>
      <c r="C13" s="3" t="s">
        <v>44</v>
      </c>
      <c r="D13" s="3" t="s">
        <v>37</v>
      </c>
      <c r="E13" s="3" t="s">
        <v>10</v>
      </c>
      <c r="F13" s="3" t="s">
        <v>14</v>
      </c>
      <c r="G13" s="3" t="s">
        <v>47</v>
      </c>
      <c r="K13" s="1" t="s">
        <v>13</v>
      </c>
    </row>
    <row r="14" spans="1:11" ht="31.5">
      <c r="A14" s="3"/>
      <c r="B14" s="3" t="s">
        <v>21</v>
      </c>
      <c r="C14" s="3"/>
      <c r="D14" s="3"/>
      <c r="E14" s="3" t="s">
        <v>10</v>
      </c>
      <c r="F14" s="3" t="s">
        <v>16</v>
      </c>
      <c r="G14" s="3" t="s">
        <v>48</v>
      </c>
      <c r="K14" s="1" t="s">
        <v>14</v>
      </c>
    </row>
    <row r="15" spans="1:11" ht="47.25">
      <c r="A15" s="3"/>
      <c r="B15" s="3" t="s">
        <v>49</v>
      </c>
      <c r="C15" s="3"/>
      <c r="D15" s="3"/>
      <c r="E15" s="3" t="s">
        <v>10</v>
      </c>
      <c r="F15" s="3" t="s">
        <v>16</v>
      </c>
      <c r="G15" s="3" t="s">
        <v>50</v>
      </c>
      <c r="K15" s="1" t="s">
        <v>68</v>
      </c>
    </row>
    <row r="16" spans="1:7" ht="31.5">
      <c r="A16" s="3"/>
      <c r="B16" s="3" t="s">
        <v>6</v>
      </c>
      <c r="C16" s="3"/>
      <c r="D16" s="3"/>
      <c r="E16" s="3" t="s">
        <v>11</v>
      </c>
      <c r="F16" s="3" t="s">
        <v>13</v>
      </c>
      <c r="G16" s="3" t="s">
        <v>51</v>
      </c>
    </row>
    <row r="17" spans="1:7" ht="15.75">
      <c r="A17" s="3"/>
      <c r="B17" s="3" t="s">
        <v>27</v>
      </c>
      <c r="C17" s="3" t="s">
        <v>54</v>
      </c>
      <c r="D17" s="3" t="s">
        <v>53</v>
      </c>
      <c r="E17" s="3" t="s">
        <v>11</v>
      </c>
      <c r="F17" s="3" t="s">
        <v>14</v>
      </c>
      <c r="G17" s="3" t="s">
        <v>52</v>
      </c>
    </row>
    <row r="18" spans="1:7" ht="31.5">
      <c r="A18" s="3"/>
      <c r="B18" s="3" t="s">
        <v>57</v>
      </c>
      <c r="C18" s="3" t="s">
        <v>55</v>
      </c>
      <c r="D18" s="3" t="s">
        <v>25</v>
      </c>
      <c r="E18" s="3" t="s">
        <v>11</v>
      </c>
      <c r="F18" s="3"/>
      <c r="G18" s="3" t="s">
        <v>56</v>
      </c>
    </row>
    <row r="19" spans="1:7" ht="53.25" customHeight="1">
      <c r="A19" s="3"/>
      <c r="B19" s="3" t="s">
        <v>49</v>
      </c>
      <c r="C19" s="3" t="s">
        <v>60</v>
      </c>
      <c r="D19" s="3" t="s">
        <v>59</v>
      </c>
      <c r="E19" s="3" t="s">
        <v>11</v>
      </c>
      <c r="F19" s="3"/>
      <c r="G19" s="3" t="s">
        <v>58</v>
      </c>
    </row>
    <row r="20" spans="1:7" ht="47.25">
      <c r="A20" s="3"/>
      <c r="B20" s="3" t="s">
        <v>42</v>
      </c>
      <c r="C20" s="3"/>
      <c r="D20" s="3" t="s">
        <v>65</v>
      </c>
      <c r="E20" s="3" t="s">
        <v>67</v>
      </c>
      <c r="F20" s="3" t="s">
        <v>12</v>
      </c>
      <c r="G20" s="3" t="s">
        <v>61</v>
      </c>
    </row>
    <row r="21" spans="1:7" ht="31.5">
      <c r="A21" s="3"/>
      <c r="B21" s="3" t="s">
        <v>64</v>
      </c>
      <c r="C21" s="3"/>
      <c r="D21" s="3" t="s">
        <v>66</v>
      </c>
      <c r="E21" s="3" t="s">
        <v>67</v>
      </c>
      <c r="F21" s="3" t="s">
        <v>12</v>
      </c>
      <c r="G21" s="3" t="s">
        <v>62</v>
      </c>
    </row>
    <row r="22" spans="1:7" ht="31.5">
      <c r="A22" s="3"/>
      <c r="B22" s="3" t="s">
        <v>6</v>
      </c>
      <c r="C22" s="3"/>
      <c r="D22" s="3" t="s">
        <v>66</v>
      </c>
      <c r="E22" s="3" t="s">
        <v>67</v>
      </c>
      <c r="F22" s="3" t="s">
        <v>12</v>
      </c>
      <c r="G22" s="3" t="s">
        <v>63</v>
      </c>
    </row>
    <row r="23" spans="1:7" ht="47.25">
      <c r="A23" s="3"/>
      <c r="B23" s="3" t="s">
        <v>64</v>
      </c>
      <c r="C23" s="3"/>
      <c r="D23" s="3"/>
      <c r="E23" s="3" t="s">
        <v>67</v>
      </c>
      <c r="F23" s="3" t="s">
        <v>16</v>
      </c>
      <c r="G23" s="3" t="s">
        <v>69</v>
      </c>
    </row>
    <row r="24" spans="1:7" ht="47.25">
      <c r="A24" s="3"/>
      <c r="B24" s="3" t="s">
        <v>64</v>
      </c>
      <c r="C24" s="3"/>
      <c r="D24" s="3"/>
      <c r="E24" s="3" t="s">
        <v>67</v>
      </c>
      <c r="F24" s="3" t="s">
        <v>12</v>
      </c>
      <c r="G24" s="3" t="s">
        <v>70</v>
      </c>
    </row>
    <row r="25" spans="1:7" ht="31.5">
      <c r="A25" s="3"/>
      <c r="B25" s="3" t="s">
        <v>64</v>
      </c>
      <c r="C25" s="3"/>
      <c r="D25" s="3" t="s">
        <v>75</v>
      </c>
      <c r="E25" s="3" t="s">
        <v>67</v>
      </c>
      <c r="F25" s="3" t="s">
        <v>12</v>
      </c>
      <c r="G25" s="3" t="s">
        <v>71</v>
      </c>
    </row>
    <row r="26" spans="1:7" ht="47.25">
      <c r="A26" s="3"/>
      <c r="B26" s="3" t="s">
        <v>6</v>
      </c>
      <c r="C26" s="3"/>
      <c r="D26" s="3"/>
      <c r="E26" s="3" t="s">
        <v>67</v>
      </c>
      <c r="F26" s="3" t="s">
        <v>16</v>
      </c>
      <c r="G26" s="3" t="s">
        <v>72</v>
      </c>
    </row>
    <row r="27" spans="1:7" ht="47.25">
      <c r="A27" s="3"/>
      <c r="B27" s="3" t="s">
        <v>6</v>
      </c>
      <c r="C27" s="3"/>
      <c r="D27" s="3"/>
      <c r="E27" s="3" t="s">
        <v>67</v>
      </c>
      <c r="F27" s="3" t="s">
        <v>12</v>
      </c>
      <c r="G27" s="3" t="s">
        <v>70</v>
      </c>
    </row>
    <row r="28" spans="1:7" ht="31.5">
      <c r="A28" s="3"/>
      <c r="B28" s="3" t="s">
        <v>6</v>
      </c>
      <c r="C28" s="3"/>
      <c r="D28" s="3" t="s">
        <v>76</v>
      </c>
      <c r="E28" s="3" t="s">
        <v>67</v>
      </c>
      <c r="F28" s="3" t="s">
        <v>12</v>
      </c>
      <c r="G28" s="3" t="s">
        <v>73</v>
      </c>
    </row>
    <row r="29" spans="1:7" ht="31.5">
      <c r="A29" s="3"/>
      <c r="B29" s="3" t="s">
        <v>21</v>
      </c>
      <c r="C29" s="3"/>
      <c r="D29" s="3"/>
      <c r="E29" s="3" t="s">
        <v>67</v>
      </c>
      <c r="F29" s="3" t="s">
        <v>16</v>
      </c>
      <c r="G29" s="3" t="s">
        <v>74</v>
      </c>
    </row>
    <row r="30" spans="1:7" ht="47.25">
      <c r="A30" s="3"/>
      <c r="B30" s="3" t="s">
        <v>21</v>
      </c>
      <c r="C30" s="3"/>
      <c r="D30" s="3"/>
      <c r="E30" s="3" t="s">
        <v>67</v>
      </c>
      <c r="F30" s="3" t="s">
        <v>12</v>
      </c>
      <c r="G30" s="3" t="s">
        <v>70</v>
      </c>
    </row>
    <row r="31" spans="1:7" ht="47.25">
      <c r="A31" s="3"/>
      <c r="B31" s="3" t="s">
        <v>27</v>
      </c>
      <c r="C31" s="3"/>
      <c r="D31" s="3" t="s">
        <v>77</v>
      </c>
      <c r="E31" s="3" t="s">
        <v>67</v>
      </c>
      <c r="F31" s="3" t="s">
        <v>12</v>
      </c>
      <c r="G31" s="3" t="s">
        <v>78</v>
      </c>
    </row>
    <row r="32" spans="1:7" ht="31.5">
      <c r="A32" s="3"/>
      <c r="B32" s="3" t="s">
        <v>6</v>
      </c>
      <c r="C32" s="3" t="s">
        <v>79</v>
      </c>
      <c r="D32" s="3" t="s">
        <v>76</v>
      </c>
      <c r="E32" s="3" t="s">
        <v>80</v>
      </c>
      <c r="F32" s="3" t="s">
        <v>13</v>
      </c>
      <c r="G32" s="3" t="s">
        <v>81</v>
      </c>
    </row>
    <row r="33" spans="1:7" ht="31.5">
      <c r="A33" s="3"/>
      <c r="B33" s="3" t="s">
        <v>6</v>
      </c>
      <c r="C33" s="3" t="s">
        <v>79</v>
      </c>
      <c r="D33" s="3" t="s">
        <v>76</v>
      </c>
      <c r="E33" s="3" t="s">
        <v>80</v>
      </c>
      <c r="F33" s="3" t="s">
        <v>16</v>
      </c>
      <c r="G33" s="3" t="s">
        <v>82</v>
      </c>
    </row>
    <row r="34" spans="1:7" ht="31.5">
      <c r="A34" s="3"/>
      <c r="B34" s="3" t="s">
        <v>21</v>
      </c>
      <c r="C34" s="3"/>
      <c r="D34" s="3" t="s">
        <v>84</v>
      </c>
      <c r="E34" s="3" t="s">
        <v>80</v>
      </c>
      <c r="F34" s="3"/>
      <c r="G34" s="3" t="s">
        <v>83</v>
      </c>
    </row>
    <row r="35" spans="1:7" ht="31.5">
      <c r="A35" s="3"/>
      <c r="B35" s="3" t="s">
        <v>64</v>
      </c>
      <c r="C35" s="5">
        <v>42028</v>
      </c>
      <c r="D35" s="3" t="s">
        <v>66</v>
      </c>
      <c r="E35" s="3" t="s">
        <v>80</v>
      </c>
      <c r="F35" s="3" t="s">
        <v>12</v>
      </c>
      <c r="G35" s="3" t="s">
        <v>85</v>
      </c>
    </row>
    <row r="36" spans="1:7" ht="31.5">
      <c r="A36" s="3"/>
      <c r="B36" s="3" t="s">
        <v>21</v>
      </c>
      <c r="C36" s="3"/>
      <c r="D36" s="3" t="s">
        <v>66</v>
      </c>
      <c r="E36" s="3" t="s">
        <v>80</v>
      </c>
      <c r="F36" s="3" t="s">
        <v>68</v>
      </c>
      <c r="G36" s="3" t="s">
        <v>86</v>
      </c>
    </row>
    <row r="37" spans="1:7" ht="31.5">
      <c r="A37" s="3"/>
      <c r="B37" s="3" t="s">
        <v>21</v>
      </c>
      <c r="C37" s="3"/>
      <c r="D37" s="3" t="s">
        <v>66</v>
      </c>
      <c r="E37" s="3" t="s">
        <v>80</v>
      </c>
      <c r="F37" s="3" t="s">
        <v>12</v>
      </c>
      <c r="G37" s="3" t="s">
        <v>87</v>
      </c>
    </row>
    <row r="38" spans="1:7" ht="47.25">
      <c r="A38" s="3"/>
      <c r="B38" s="3" t="s">
        <v>27</v>
      </c>
      <c r="C38" s="3"/>
      <c r="D38" s="3" t="s">
        <v>66</v>
      </c>
      <c r="E38" s="3" t="s">
        <v>80</v>
      </c>
      <c r="F38" s="3" t="s">
        <v>12</v>
      </c>
      <c r="G38" s="3" t="s">
        <v>88</v>
      </c>
    </row>
    <row r="39" spans="1:7" ht="31.5">
      <c r="A39" s="3"/>
      <c r="B39" s="3" t="s">
        <v>64</v>
      </c>
      <c r="C39" s="3"/>
      <c r="D39" s="6" t="s">
        <v>91</v>
      </c>
      <c r="E39" s="3" t="s">
        <v>89</v>
      </c>
      <c r="F39" s="3" t="s">
        <v>16</v>
      </c>
      <c r="G39" s="6" t="s">
        <v>90</v>
      </c>
    </row>
    <row r="40" spans="1:7" ht="31.5">
      <c r="A40" s="3"/>
      <c r="B40" s="3" t="s">
        <v>64</v>
      </c>
      <c r="C40" s="3"/>
      <c r="D40" s="6" t="s">
        <v>93</v>
      </c>
      <c r="E40" s="3" t="s">
        <v>89</v>
      </c>
      <c r="F40" s="3" t="s">
        <v>14</v>
      </c>
      <c r="G40" s="6" t="s">
        <v>92</v>
      </c>
    </row>
    <row r="41" spans="1:7" ht="31.5">
      <c r="A41" s="3"/>
      <c r="B41" s="3" t="s">
        <v>6</v>
      </c>
      <c r="C41" s="3"/>
      <c r="D41" s="6" t="s">
        <v>34</v>
      </c>
      <c r="E41" s="3" t="s">
        <v>89</v>
      </c>
      <c r="F41" s="3" t="s">
        <v>16</v>
      </c>
      <c r="G41" s="6" t="s">
        <v>94</v>
      </c>
    </row>
    <row r="42" spans="1:7" ht="31.5">
      <c r="A42" s="3"/>
      <c r="B42" s="3" t="s">
        <v>32</v>
      </c>
      <c r="C42" s="3"/>
      <c r="D42" s="6" t="s">
        <v>91</v>
      </c>
      <c r="E42" s="3" t="s">
        <v>89</v>
      </c>
      <c r="F42" s="3" t="s">
        <v>16</v>
      </c>
      <c r="G42" s="6" t="s">
        <v>95</v>
      </c>
    </row>
    <row r="43" spans="1:7" ht="45">
      <c r="A43" s="3"/>
      <c r="B43" s="3" t="s">
        <v>32</v>
      </c>
      <c r="C43" s="3"/>
      <c r="D43" s="6" t="s">
        <v>77</v>
      </c>
      <c r="E43" s="3" t="s">
        <v>89</v>
      </c>
      <c r="F43" s="3" t="s">
        <v>12</v>
      </c>
      <c r="G43" s="6" t="s">
        <v>96</v>
      </c>
    </row>
    <row r="44" spans="1:7" ht="31.5">
      <c r="A44" s="3"/>
      <c r="B44" s="3" t="s">
        <v>39</v>
      </c>
      <c r="C44" s="6"/>
      <c r="D44" s="6" t="s">
        <v>98</v>
      </c>
      <c r="E44" s="3" t="s">
        <v>89</v>
      </c>
      <c r="F44" s="3" t="s">
        <v>16</v>
      </c>
      <c r="G44" s="6" t="s">
        <v>97</v>
      </c>
    </row>
    <row r="45" spans="1:7" ht="31.5">
      <c r="A45" s="3"/>
      <c r="B45" s="3" t="s">
        <v>49</v>
      </c>
      <c r="C45" s="6"/>
      <c r="D45" s="3" t="s">
        <v>101</v>
      </c>
      <c r="E45" s="3" t="s">
        <v>89</v>
      </c>
      <c r="F45" s="3" t="s">
        <v>14</v>
      </c>
      <c r="G45" s="6" t="s">
        <v>100</v>
      </c>
    </row>
    <row r="46" spans="1:7" ht="45">
      <c r="A46" s="3"/>
      <c r="B46" s="3" t="s">
        <v>42</v>
      </c>
      <c r="C46" s="6"/>
      <c r="D46" s="6" t="s">
        <v>66</v>
      </c>
      <c r="E46" s="3" t="s">
        <v>89</v>
      </c>
      <c r="F46" s="3" t="s">
        <v>68</v>
      </c>
      <c r="G46" s="6" t="s">
        <v>99</v>
      </c>
    </row>
    <row r="47" spans="2:7" ht="31.5">
      <c r="B47" s="1" t="s">
        <v>64</v>
      </c>
      <c r="D47" s="1" t="s">
        <v>76</v>
      </c>
      <c r="E47" s="3" t="s">
        <v>102</v>
      </c>
      <c r="F47" s="1" t="s">
        <v>16</v>
      </c>
      <c r="G47" s="1" t="s">
        <v>104</v>
      </c>
    </row>
    <row r="48" spans="2:7" ht="31.5">
      <c r="B48" s="1" t="s">
        <v>6</v>
      </c>
      <c r="D48" s="1" t="s">
        <v>76</v>
      </c>
      <c r="E48" s="3" t="s">
        <v>102</v>
      </c>
      <c r="F48" s="1" t="s">
        <v>16</v>
      </c>
      <c r="G48" s="1" t="s">
        <v>105</v>
      </c>
    </row>
    <row r="49" spans="2:7" ht="31.5">
      <c r="B49" s="1" t="s">
        <v>21</v>
      </c>
      <c r="D49" s="1" t="s">
        <v>34</v>
      </c>
      <c r="E49" s="3" t="s">
        <v>102</v>
      </c>
      <c r="F49" s="1" t="s">
        <v>16</v>
      </c>
      <c r="G49" s="1" t="s">
        <v>106</v>
      </c>
    </row>
    <row r="50" spans="2:7" ht="31.5">
      <c r="B50" s="1" t="s">
        <v>27</v>
      </c>
      <c r="D50" s="1" t="s">
        <v>66</v>
      </c>
      <c r="E50" s="3" t="s">
        <v>102</v>
      </c>
      <c r="F50" s="1" t="s">
        <v>16</v>
      </c>
      <c r="G50" s="1" t="s">
        <v>107</v>
      </c>
    </row>
    <row r="51" spans="2:7" ht="47.25">
      <c r="B51" s="1" t="s">
        <v>32</v>
      </c>
      <c r="E51" s="3" t="s">
        <v>102</v>
      </c>
      <c r="F51" s="1" t="s">
        <v>16</v>
      </c>
      <c r="G51" s="1" t="s">
        <v>108</v>
      </c>
    </row>
    <row r="52" spans="2:7" ht="31.5">
      <c r="B52" s="1" t="s">
        <v>103</v>
      </c>
      <c r="D52" s="1" t="s">
        <v>34</v>
      </c>
      <c r="E52" s="3" t="s">
        <v>102</v>
      </c>
      <c r="F52" s="1" t="s">
        <v>16</v>
      </c>
      <c r="G52" s="1" t="s">
        <v>109</v>
      </c>
    </row>
    <row r="53" spans="2:7" ht="31.5">
      <c r="B53" s="1" t="s">
        <v>103</v>
      </c>
      <c r="E53" s="3" t="s">
        <v>102</v>
      </c>
      <c r="F53" s="1" t="s">
        <v>16</v>
      </c>
      <c r="G53" s="1" t="s">
        <v>110</v>
      </c>
    </row>
    <row r="54" spans="2:7" ht="47.25">
      <c r="B54" s="1" t="s">
        <v>57</v>
      </c>
      <c r="E54" s="3" t="s">
        <v>102</v>
      </c>
      <c r="F54" s="1" t="s">
        <v>16</v>
      </c>
      <c r="G54" s="1" t="s">
        <v>111</v>
      </c>
    </row>
    <row r="55" spans="2:7" ht="31.5">
      <c r="B55" s="1" t="s">
        <v>49</v>
      </c>
      <c r="E55" s="3" t="s">
        <v>102</v>
      </c>
      <c r="F55" s="1" t="s">
        <v>16</v>
      </c>
      <c r="G55" s="1" t="s">
        <v>112</v>
      </c>
    </row>
    <row r="56" ht="15.75">
      <c r="E56" s="3"/>
    </row>
    <row r="57" ht="15.75">
      <c r="E57" s="3"/>
    </row>
    <row r="58" ht="15.75">
      <c r="E58" s="3"/>
    </row>
    <row r="59" ht="15.75">
      <c r="E59" s="3"/>
    </row>
  </sheetData>
  <sheetProtection/>
  <mergeCells count="1">
    <mergeCell ref="A1:G1"/>
  </mergeCells>
  <dataValidations count="2">
    <dataValidation type="list" allowBlank="1" showInputMessage="1" showErrorMessage="1" sqref="E3:E59">
      <formula1>$K$1:$K$10</formula1>
    </dataValidation>
    <dataValidation type="list" allowBlank="1" showInputMessage="1" showErrorMessage="1" sqref="F3:F55">
      <formula1>$K$11:$K$16</formula1>
    </dataValidation>
  </dataValidations>
  <printOptions/>
  <pageMargins left="0.25" right="0.25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19"/>
  <sheetViews>
    <sheetView tabSelected="1" view="pageBreakPreview" zoomScale="110" zoomScaleNormal="110" zoomScaleSheetLayoutView="110" workbookViewId="0" topLeftCell="AU95">
      <selection activeCell="BY105" sqref="BY105"/>
    </sheetView>
  </sheetViews>
  <sheetFormatPr defaultColWidth="9.00390625" defaultRowHeight="12.75"/>
  <cols>
    <col min="1" max="1" width="9.125" style="12" customWidth="1"/>
    <col min="2" max="2" width="3.25390625" style="12" customWidth="1"/>
    <col min="3" max="3" width="3.00390625" style="12" customWidth="1"/>
    <col min="4" max="4" width="40.25390625" style="12" customWidth="1"/>
    <col min="5" max="5" width="9.125" style="81" customWidth="1"/>
    <col min="6" max="6" width="12.875" style="19" customWidth="1"/>
    <col min="7" max="7" width="10.125" style="60" customWidth="1"/>
    <col min="8" max="8" width="8.00390625" style="48" customWidth="1"/>
    <col min="9" max="11" width="3.125" style="12" customWidth="1"/>
    <col min="12" max="12" width="50.00390625" style="44" customWidth="1"/>
    <col min="13" max="13" width="18.375" style="12" hidden="1" customWidth="1"/>
    <col min="14" max="37" width="4.25390625" style="12" hidden="1" customWidth="1"/>
    <col min="38" max="41" width="5.625" style="12" hidden="1" customWidth="1"/>
    <col min="42" max="42" width="4.25390625" style="12" hidden="1" customWidth="1"/>
    <col min="43" max="44" width="5.125" style="12" hidden="1" customWidth="1"/>
    <col min="45" max="46" width="5.125" style="12" customWidth="1"/>
    <col min="47" max="47" width="21.75390625" style="12" customWidth="1"/>
    <col min="48" max="48" width="4.25390625" style="12" customWidth="1"/>
    <col min="49" max="49" width="5.25390625" style="12" customWidth="1"/>
    <col min="50" max="52" width="4.25390625" style="12" customWidth="1"/>
    <col min="53" max="53" width="5.00390625" style="12" customWidth="1"/>
    <col min="54" max="60" width="4.25390625" style="12" customWidth="1"/>
    <col min="61" max="61" width="5.25390625" style="12" customWidth="1"/>
    <col min="62" max="72" width="4.25390625" style="12" customWidth="1"/>
    <col min="73" max="73" width="5.25390625" style="12" customWidth="1"/>
    <col min="74" max="75" width="4.25390625" style="12" customWidth="1"/>
    <col min="76" max="79" width="5.75390625" style="12" customWidth="1"/>
    <col min="80" max="16384" width="9.125" style="12" customWidth="1"/>
  </cols>
  <sheetData>
    <row r="1" spans="2:12" ht="20.25">
      <c r="B1" s="141" t="s">
        <v>248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2" ht="20.25">
      <c r="B2" s="142" t="s">
        <v>115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27" ht="30" customHeight="1">
      <c r="B3" s="133" t="s">
        <v>116</v>
      </c>
      <c r="C3" s="143" t="s">
        <v>1</v>
      </c>
      <c r="D3" s="143" t="s">
        <v>117</v>
      </c>
      <c r="E3" s="148" t="s">
        <v>384</v>
      </c>
      <c r="F3" s="144" t="s">
        <v>2</v>
      </c>
      <c r="G3" s="145" t="s">
        <v>118</v>
      </c>
      <c r="H3" s="146" t="s">
        <v>119</v>
      </c>
      <c r="I3" s="146" t="s">
        <v>120</v>
      </c>
      <c r="J3" s="146"/>
      <c r="K3" s="146"/>
      <c r="L3" s="143" t="s">
        <v>121</v>
      </c>
      <c r="Y3" s="12" t="s">
        <v>124</v>
      </c>
      <c r="AA3" s="12" t="s">
        <v>68</v>
      </c>
    </row>
    <row r="4" spans="2:27" ht="51" customHeight="1">
      <c r="B4" s="133"/>
      <c r="C4" s="143"/>
      <c r="D4" s="143"/>
      <c r="E4" s="149"/>
      <c r="F4" s="144"/>
      <c r="G4" s="145"/>
      <c r="H4" s="146"/>
      <c r="I4" s="73" t="s">
        <v>122</v>
      </c>
      <c r="J4" s="73" t="s">
        <v>123</v>
      </c>
      <c r="K4" s="73" t="s">
        <v>141</v>
      </c>
      <c r="L4" s="143"/>
      <c r="AA4" s="12" t="s">
        <v>12</v>
      </c>
    </row>
    <row r="5" spans="2:12" ht="78" customHeight="1">
      <c r="B5" s="133" t="s">
        <v>11</v>
      </c>
      <c r="C5" s="6">
        <v>1</v>
      </c>
      <c r="D5" s="62" t="s">
        <v>385</v>
      </c>
      <c r="E5" s="64" t="s">
        <v>334</v>
      </c>
      <c r="F5" s="50" t="s">
        <v>153</v>
      </c>
      <c r="G5" s="57" t="s">
        <v>53</v>
      </c>
      <c r="H5" s="51" t="s">
        <v>14</v>
      </c>
      <c r="I5" s="49">
        <v>1</v>
      </c>
      <c r="J5" s="49">
        <v>1</v>
      </c>
      <c r="K5" s="49">
        <v>1</v>
      </c>
      <c r="L5" s="70" t="s">
        <v>258</v>
      </c>
    </row>
    <row r="6" spans="2:12" ht="48.75" customHeight="1">
      <c r="B6" s="133"/>
      <c r="C6" s="6">
        <v>2</v>
      </c>
      <c r="D6" s="74" t="s">
        <v>186</v>
      </c>
      <c r="E6" s="79" t="s">
        <v>335</v>
      </c>
      <c r="F6" s="40" t="s">
        <v>187</v>
      </c>
      <c r="G6" s="58" t="s">
        <v>34</v>
      </c>
      <c r="H6" s="45" t="s">
        <v>125</v>
      </c>
      <c r="I6" s="6">
        <v>3</v>
      </c>
      <c r="J6" s="6">
        <v>2</v>
      </c>
      <c r="K6" s="6">
        <v>1</v>
      </c>
      <c r="L6" s="41" t="s">
        <v>188</v>
      </c>
    </row>
    <row r="7" spans="2:12" ht="30.75" customHeight="1">
      <c r="B7" s="133"/>
      <c r="C7" s="6">
        <v>3</v>
      </c>
      <c r="D7" s="62" t="s">
        <v>171</v>
      </c>
      <c r="E7" s="64" t="s">
        <v>337</v>
      </c>
      <c r="F7" s="63" t="s">
        <v>172</v>
      </c>
      <c r="G7" s="61" t="s">
        <v>53</v>
      </c>
      <c r="H7" s="64" t="s">
        <v>137</v>
      </c>
      <c r="I7" s="62">
        <v>1</v>
      </c>
      <c r="J7" s="62">
        <v>1</v>
      </c>
      <c r="K7" s="62">
        <v>0</v>
      </c>
      <c r="L7" s="65" t="s">
        <v>189</v>
      </c>
    </row>
    <row r="8" spans="2:12" ht="39.75" customHeight="1">
      <c r="B8" s="133"/>
      <c r="C8" s="6">
        <v>4</v>
      </c>
      <c r="D8" s="74" t="s">
        <v>211</v>
      </c>
      <c r="E8" s="79" t="s">
        <v>336</v>
      </c>
      <c r="F8" s="40" t="s">
        <v>212</v>
      </c>
      <c r="G8" s="58" t="s">
        <v>75</v>
      </c>
      <c r="H8" s="45" t="s">
        <v>125</v>
      </c>
      <c r="I8" s="6">
        <v>1</v>
      </c>
      <c r="J8" s="6">
        <v>1</v>
      </c>
      <c r="K8" s="6">
        <v>1</v>
      </c>
      <c r="L8" s="41" t="s">
        <v>240</v>
      </c>
    </row>
    <row r="9" spans="2:12" ht="47.25" customHeight="1">
      <c r="B9" s="133"/>
      <c r="C9" s="6">
        <v>5</v>
      </c>
      <c r="D9" s="74" t="s">
        <v>251</v>
      </c>
      <c r="E9" s="79" t="s">
        <v>338</v>
      </c>
      <c r="F9" s="40" t="s">
        <v>252</v>
      </c>
      <c r="G9" s="58" t="s">
        <v>76</v>
      </c>
      <c r="H9" s="45" t="s">
        <v>125</v>
      </c>
      <c r="I9" s="6">
        <v>5</v>
      </c>
      <c r="J9" s="6">
        <v>5</v>
      </c>
      <c r="K9" s="6">
        <v>0</v>
      </c>
      <c r="L9" s="41" t="s">
        <v>401</v>
      </c>
    </row>
    <row r="10" spans="2:12" ht="33" customHeight="1">
      <c r="B10" s="133"/>
      <c r="C10" s="6">
        <v>6</v>
      </c>
      <c r="D10" s="74" t="s">
        <v>259</v>
      </c>
      <c r="E10" s="79" t="s">
        <v>339</v>
      </c>
      <c r="F10" s="40" t="s">
        <v>256</v>
      </c>
      <c r="G10" s="58" t="s">
        <v>257</v>
      </c>
      <c r="H10" s="45" t="s">
        <v>13</v>
      </c>
      <c r="I10" s="6">
        <v>1</v>
      </c>
      <c r="J10" s="6">
        <v>1</v>
      </c>
      <c r="K10" s="6">
        <v>1</v>
      </c>
      <c r="L10" s="41" t="s">
        <v>258</v>
      </c>
    </row>
    <row r="11" spans="2:12" ht="61.5" customHeight="1">
      <c r="B11" s="133"/>
      <c r="C11" s="6">
        <v>7</v>
      </c>
      <c r="D11" s="74" t="s">
        <v>213</v>
      </c>
      <c r="E11" s="79" t="s">
        <v>337</v>
      </c>
      <c r="F11" s="40" t="s">
        <v>214</v>
      </c>
      <c r="G11" s="58" t="s">
        <v>65</v>
      </c>
      <c r="H11" s="45" t="s">
        <v>12</v>
      </c>
      <c r="I11" s="6">
        <v>8</v>
      </c>
      <c r="J11" s="6">
        <v>8</v>
      </c>
      <c r="K11" s="6">
        <v>3</v>
      </c>
      <c r="L11" s="41" t="s">
        <v>235</v>
      </c>
    </row>
    <row r="12" spans="2:12" ht="31.5" customHeight="1">
      <c r="B12" s="133"/>
      <c r="C12" s="6">
        <v>8</v>
      </c>
      <c r="D12" s="62" t="s">
        <v>263</v>
      </c>
      <c r="E12" s="64" t="s">
        <v>340</v>
      </c>
      <c r="F12" s="67" t="s">
        <v>260</v>
      </c>
      <c r="G12" s="68" t="s">
        <v>261</v>
      </c>
      <c r="H12" s="69" t="s">
        <v>14</v>
      </c>
      <c r="I12" s="66">
        <v>1</v>
      </c>
      <c r="J12" s="66"/>
      <c r="K12" s="66"/>
      <c r="L12" s="65" t="s">
        <v>262</v>
      </c>
    </row>
    <row r="13" spans="2:47" ht="33.75" customHeight="1">
      <c r="B13" s="133"/>
      <c r="C13" s="6">
        <v>9</v>
      </c>
      <c r="D13" s="62" t="s">
        <v>267</v>
      </c>
      <c r="E13" s="64" t="s">
        <v>344</v>
      </c>
      <c r="F13" s="67">
        <v>42624</v>
      </c>
      <c r="G13" s="68" t="s">
        <v>268</v>
      </c>
      <c r="H13" s="69" t="s">
        <v>14</v>
      </c>
      <c r="I13" s="66">
        <v>1</v>
      </c>
      <c r="J13" s="66">
        <v>1</v>
      </c>
      <c r="K13" s="66">
        <v>1</v>
      </c>
      <c r="L13" s="70" t="s">
        <v>258</v>
      </c>
      <c r="AU13" s="72"/>
    </row>
    <row r="14" spans="2:47" ht="32.25" customHeight="1">
      <c r="B14" s="133"/>
      <c r="C14" s="6">
        <v>10</v>
      </c>
      <c r="D14" s="74" t="s">
        <v>270</v>
      </c>
      <c r="E14" s="79" t="s">
        <v>337</v>
      </c>
      <c r="F14" s="40" t="s">
        <v>271</v>
      </c>
      <c r="G14" s="58" t="s">
        <v>272</v>
      </c>
      <c r="H14" s="45" t="s">
        <v>125</v>
      </c>
      <c r="I14" s="6">
        <v>4</v>
      </c>
      <c r="J14" s="6">
        <v>4</v>
      </c>
      <c r="K14" s="6">
        <v>2</v>
      </c>
      <c r="L14" s="71" t="s">
        <v>269</v>
      </c>
      <c r="AU14"/>
    </row>
    <row r="15" spans="2:47" ht="31.5" customHeight="1">
      <c r="B15" s="133"/>
      <c r="C15" s="6">
        <v>11</v>
      </c>
      <c r="D15" s="74" t="s">
        <v>275</v>
      </c>
      <c r="E15" s="79" t="s">
        <v>337</v>
      </c>
      <c r="F15" s="40" t="s">
        <v>273</v>
      </c>
      <c r="G15" s="58" t="s">
        <v>65</v>
      </c>
      <c r="H15" s="45" t="s">
        <v>12</v>
      </c>
      <c r="I15" s="6">
        <v>3</v>
      </c>
      <c r="J15" s="6">
        <v>3</v>
      </c>
      <c r="K15" s="6">
        <v>2</v>
      </c>
      <c r="L15" s="71" t="s">
        <v>274</v>
      </c>
      <c r="AU15"/>
    </row>
    <row r="16" spans="2:47" ht="75" customHeight="1">
      <c r="B16" s="133"/>
      <c r="C16" s="6">
        <v>12</v>
      </c>
      <c r="D16" s="74" t="s">
        <v>255</v>
      </c>
      <c r="E16" s="79" t="s">
        <v>337</v>
      </c>
      <c r="F16" s="40" t="s">
        <v>249</v>
      </c>
      <c r="G16" s="58" t="s">
        <v>66</v>
      </c>
      <c r="H16" s="45" t="s">
        <v>12</v>
      </c>
      <c r="I16" s="6">
        <v>17</v>
      </c>
      <c r="J16" s="6">
        <v>12</v>
      </c>
      <c r="K16" s="6">
        <v>7</v>
      </c>
      <c r="L16" s="41" t="s">
        <v>386</v>
      </c>
      <c r="AU16" s="72"/>
    </row>
    <row r="17" spans="2:12" ht="33.75" customHeight="1">
      <c r="B17" s="133"/>
      <c r="C17" s="6">
        <v>13</v>
      </c>
      <c r="D17" s="74" t="s">
        <v>280</v>
      </c>
      <c r="E17" s="79" t="s">
        <v>337</v>
      </c>
      <c r="F17" s="40">
        <v>42687</v>
      </c>
      <c r="G17" s="58" t="s">
        <v>77</v>
      </c>
      <c r="H17" s="45" t="s">
        <v>12</v>
      </c>
      <c r="I17" s="6">
        <v>1</v>
      </c>
      <c r="J17" s="6">
        <v>1</v>
      </c>
      <c r="K17" s="6">
        <v>0</v>
      </c>
      <c r="L17" s="41" t="s">
        <v>281</v>
      </c>
    </row>
    <row r="18" spans="2:12" ht="30.75" customHeight="1">
      <c r="B18" s="133"/>
      <c r="C18" s="6">
        <v>14</v>
      </c>
      <c r="D18" s="6" t="s">
        <v>283</v>
      </c>
      <c r="E18" s="79" t="s">
        <v>337</v>
      </c>
      <c r="F18" s="40" t="s">
        <v>284</v>
      </c>
      <c r="G18" s="58" t="s">
        <v>285</v>
      </c>
      <c r="H18" s="45" t="s">
        <v>12</v>
      </c>
      <c r="I18" s="6">
        <v>3</v>
      </c>
      <c r="J18" s="6">
        <v>3</v>
      </c>
      <c r="K18" s="6">
        <v>1</v>
      </c>
      <c r="L18" s="41" t="s">
        <v>286</v>
      </c>
    </row>
    <row r="19" spans="2:12" ht="28.5" customHeight="1">
      <c r="B19" s="133"/>
      <c r="C19" s="6">
        <v>15</v>
      </c>
      <c r="D19" s="6" t="s">
        <v>287</v>
      </c>
      <c r="E19" s="79" t="s">
        <v>341</v>
      </c>
      <c r="F19" s="40" t="s">
        <v>288</v>
      </c>
      <c r="G19" s="58" t="s">
        <v>25</v>
      </c>
      <c r="H19" s="45" t="s">
        <v>14</v>
      </c>
      <c r="I19" s="74">
        <v>1</v>
      </c>
      <c r="J19" s="74">
        <v>0</v>
      </c>
      <c r="K19" s="74">
        <v>0</v>
      </c>
      <c r="L19" s="75" t="s">
        <v>327</v>
      </c>
    </row>
    <row r="20" spans="2:12" ht="77.25" customHeight="1">
      <c r="B20" s="133"/>
      <c r="C20" s="6">
        <v>16</v>
      </c>
      <c r="D20" s="6" t="s">
        <v>326</v>
      </c>
      <c r="E20" s="79" t="s">
        <v>337</v>
      </c>
      <c r="F20" s="40" t="s">
        <v>333</v>
      </c>
      <c r="G20" s="58" t="s">
        <v>181</v>
      </c>
      <c r="H20" s="45" t="s">
        <v>12</v>
      </c>
      <c r="I20" s="6">
        <v>14</v>
      </c>
      <c r="J20" s="6">
        <v>11</v>
      </c>
      <c r="K20" s="6">
        <v>8</v>
      </c>
      <c r="L20" s="82" t="s">
        <v>332</v>
      </c>
    </row>
    <row r="21" spans="2:12" ht="49.5" customHeight="1">
      <c r="B21" s="133"/>
      <c r="C21" s="6">
        <v>17</v>
      </c>
      <c r="D21" s="6" t="s">
        <v>328</v>
      </c>
      <c r="E21" s="79" t="s">
        <v>342</v>
      </c>
      <c r="F21" s="40" t="s">
        <v>343</v>
      </c>
      <c r="G21" s="58" t="s">
        <v>34</v>
      </c>
      <c r="H21" s="45" t="s">
        <v>14</v>
      </c>
      <c r="I21" s="6">
        <v>1</v>
      </c>
      <c r="J21" s="6">
        <v>0</v>
      </c>
      <c r="K21" s="6">
        <v>0</v>
      </c>
      <c r="L21" s="75" t="s">
        <v>327</v>
      </c>
    </row>
    <row r="22" spans="2:12" ht="49.5" customHeight="1">
      <c r="B22" s="133"/>
      <c r="C22" s="6">
        <v>18</v>
      </c>
      <c r="D22" s="6" t="s">
        <v>345</v>
      </c>
      <c r="E22" s="79" t="s">
        <v>337</v>
      </c>
      <c r="F22" s="40" t="s">
        <v>343</v>
      </c>
      <c r="G22" s="58" t="s">
        <v>34</v>
      </c>
      <c r="H22" s="45" t="s">
        <v>125</v>
      </c>
      <c r="I22" s="6">
        <v>4</v>
      </c>
      <c r="J22" s="6"/>
      <c r="K22" s="6"/>
      <c r="L22" s="75" t="s">
        <v>403</v>
      </c>
    </row>
    <row r="23" spans="2:12" ht="45.75" customHeight="1">
      <c r="B23" s="133"/>
      <c r="C23" s="6">
        <v>19</v>
      </c>
      <c r="D23" s="6" t="s">
        <v>395</v>
      </c>
      <c r="E23" s="79" t="s">
        <v>337</v>
      </c>
      <c r="F23" s="40" t="s">
        <v>346</v>
      </c>
      <c r="G23" s="58" t="s">
        <v>347</v>
      </c>
      <c r="H23" s="45" t="s">
        <v>12</v>
      </c>
      <c r="I23" s="6">
        <v>4</v>
      </c>
      <c r="J23" s="6"/>
      <c r="K23" s="6"/>
      <c r="L23" s="75" t="s">
        <v>404</v>
      </c>
    </row>
    <row r="24" spans="2:12" ht="13.5" customHeight="1" hidden="1">
      <c r="B24" s="20"/>
      <c r="C24" s="108" t="s">
        <v>128</v>
      </c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27" ht="117.75" customHeight="1">
      <c r="B25" s="134" t="s">
        <v>127</v>
      </c>
      <c r="C25" s="13">
        <v>1</v>
      </c>
      <c r="D25" s="52" t="s">
        <v>144</v>
      </c>
      <c r="E25" s="80" t="s">
        <v>337</v>
      </c>
      <c r="F25" s="14">
        <v>42372</v>
      </c>
      <c r="G25" s="7" t="s">
        <v>66</v>
      </c>
      <c r="H25" s="46" t="s">
        <v>12</v>
      </c>
      <c r="I25" s="13">
        <f>22+32</f>
        <v>54</v>
      </c>
      <c r="J25" s="13">
        <v>21</v>
      </c>
      <c r="K25" s="13">
        <v>10</v>
      </c>
      <c r="L25" s="42" t="s">
        <v>299</v>
      </c>
      <c r="AA25" s="12" t="s">
        <v>125</v>
      </c>
    </row>
    <row r="26" spans="2:12" ht="88.5" customHeight="1">
      <c r="B26" s="134"/>
      <c r="C26" s="13">
        <v>2</v>
      </c>
      <c r="D26" s="13" t="s">
        <v>145</v>
      </c>
      <c r="E26" s="47" t="s">
        <v>337</v>
      </c>
      <c r="F26" s="14">
        <v>42378</v>
      </c>
      <c r="G26" s="7" t="s">
        <v>126</v>
      </c>
      <c r="H26" s="46" t="s">
        <v>12</v>
      </c>
      <c r="I26" s="13">
        <v>20</v>
      </c>
      <c r="J26" s="13">
        <v>8</v>
      </c>
      <c r="K26" s="13">
        <v>2</v>
      </c>
      <c r="L26" s="15" t="s">
        <v>387</v>
      </c>
    </row>
    <row r="27" spans="2:12" ht="88.5" customHeight="1">
      <c r="B27" s="134"/>
      <c r="C27" s="13">
        <v>3</v>
      </c>
      <c r="D27" s="13" t="s">
        <v>170</v>
      </c>
      <c r="E27" s="47" t="s">
        <v>351</v>
      </c>
      <c r="F27" s="14" t="s">
        <v>191</v>
      </c>
      <c r="G27" s="7" t="s">
        <v>34</v>
      </c>
      <c r="H27" s="46" t="s">
        <v>125</v>
      </c>
      <c r="I27" s="13">
        <v>2</v>
      </c>
      <c r="J27" s="13">
        <v>0</v>
      </c>
      <c r="K27" s="13">
        <v>0</v>
      </c>
      <c r="L27" s="15" t="s">
        <v>192</v>
      </c>
    </row>
    <row r="28" spans="2:12" ht="43.5" customHeight="1">
      <c r="B28" s="134"/>
      <c r="C28" s="13">
        <v>4</v>
      </c>
      <c r="D28" s="13" t="s">
        <v>207</v>
      </c>
      <c r="E28" s="47" t="s">
        <v>337</v>
      </c>
      <c r="F28" s="14" t="s">
        <v>191</v>
      </c>
      <c r="G28" s="7" t="s">
        <v>66</v>
      </c>
      <c r="H28" s="46" t="s">
        <v>68</v>
      </c>
      <c r="I28" s="13">
        <f>13+20</f>
        <v>33</v>
      </c>
      <c r="J28" s="13">
        <v>9</v>
      </c>
      <c r="K28" s="13">
        <v>3</v>
      </c>
      <c r="L28" s="9" t="s">
        <v>236</v>
      </c>
    </row>
    <row r="29" spans="2:12" ht="89.25" customHeight="1">
      <c r="B29" s="134"/>
      <c r="C29" s="13">
        <v>5</v>
      </c>
      <c r="D29" s="13" t="s">
        <v>208</v>
      </c>
      <c r="E29" s="47" t="s">
        <v>337</v>
      </c>
      <c r="F29" s="14" t="s">
        <v>194</v>
      </c>
      <c r="G29" s="7" t="s">
        <v>66</v>
      </c>
      <c r="H29" s="46" t="s">
        <v>68</v>
      </c>
      <c r="I29" s="13">
        <v>29</v>
      </c>
      <c r="J29" s="13">
        <v>14</v>
      </c>
      <c r="K29" s="13">
        <v>5</v>
      </c>
      <c r="L29" s="15" t="s">
        <v>195</v>
      </c>
    </row>
    <row r="30" spans="2:12" ht="132" customHeight="1">
      <c r="B30" s="134"/>
      <c r="C30" s="13">
        <v>6</v>
      </c>
      <c r="D30" s="13" t="s">
        <v>154</v>
      </c>
      <c r="E30" s="47" t="s">
        <v>352</v>
      </c>
      <c r="F30" s="14" t="s">
        <v>155</v>
      </c>
      <c r="G30" s="7" t="s">
        <v>156</v>
      </c>
      <c r="H30" s="46" t="s">
        <v>125</v>
      </c>
      <c r="I30" s="13">
        <v>6</v>
      </c>
      <c r="J30" s="13">
        <v>0</v>
      </c>
      <c r="K30" s="13">
        <v>0</v>
      </c>
      <c r="L30" s="15" t="s">
        <v>193</v>
      </c>
    </row>
    <row r="31" spans="2:12" ht="93" customHeight="1">
      <c r="B31" s="134"/>
      <c r="C31" s="13">
        <v>7</v>
      </c>
      <c r="D31" s="13" t="s">
        <v>160</v>
      </c>
      <c r="E31" s="47" t="s">
        <v>370</v>
      </c>
      <c r="F31" s="14" t="s">
        <v>159</v>
      </c>
      <c r="G31" s="7" t="s">
        <v>161</v>
      </c>
      <c r="H31" s="46" t="s">
        <v>14</v>
      </c>
      <c r="I31" s="13">
        <v>2</v>
      </c>
      <c r="J31" s="13">
        <v>4</v>
      </c>
      <c r="K31" s="13">
        <v>1</v>
      </c>
      <c r="L31" s="15" t="s">
        <v>162</v>
      </c>
    </row>
    <row r="32" spans="2:12" ht="133.5" customHeight="1">
      <c r="B32" s="134"/>
      <c r="C32" s="13">
        <v>8</v>
      </c>
      <c r="D32" s="13" t="s">
        <v>196</v>
      </c>
      <c r="E32" s="47" t="s">
        <v>337</v>
      </c>
      <c r="F32" s="14">
        <v>42414</v>
      </c>
      <c r="G32" s="7" t="s">
        <v>66</v>
      </c>
      <c r="H32" s="46" t="s">
        <v>68</v>
      </c>
      <c r="I32" s="13">
        <f>34+30</f>
        <v>64</v>
      </c>
      <c r="J32" s="13">
        <v>19</v>
      </c>
      <c r="K32" s="13">
        <v>5</v>
      </c>
      <c r="L32" s="15" t="s">
        <v>300</v>
      </c>
    </row>
    <row r="33" spans="2:12" ht="45.75" customHeight="1">
      <c r="B33" s="134"/>
      <c r="C33" s="13">
        <v>9</v>
      </c>
      <c r="D33" s="13" t="s">
        <v>197</v>
      </c>
      <c r="E33" s="47" t="s">
        <v>353</v>
      </c>
      <c r="F33" s="14">
        <v>42421</v>
      </c>
      <c r="G33" s="7" t="s">
        <v>126</v>
      </c>
      <c r="H33" s="46" t="s">
        <v>125</v>
      </c>
      <c r="I33" s="13">
        <v>5</v>
      </c>
      <c r="J33" s="13">
        <v>1</v>
      </c>
      <c r="K33" s="13">
        <v>1</v>
      </c>
      <c r="L33" s="15" t="s">
        <v>237</v>
      </c>
    </row>
    <row r="34" spans="2:12" ht="57.75" customHeight="1">
      <c r="B34" s="134"/>
      <c r="C34" s="13">
        <v>10</v>
      </c>
      <c r="D34" s="13" t="s">
        <v>198</v>
      </c>
      <c r="E34" s="47" t="s">
        <v>372</v>
      </c>
      <c r="F34" s="14">
        <v>42432</v>
      </c>
      <c r="G34" s="7" t="s">
        <v>34</v>
      </c>
      <c r="H34" s="46" t="s">
        <v>125</v>
      </c>
      <c r="I34" s="13">
        <v>7</v>
      </c>
      <c r="J34" s="13">
        <v>5</v>
      </c>
      <c r="K34" s="13">
        <v>2</v>
      </c>
      <c r="L34" s="15" t="s">
        <v>199</v>
      </c>
    </row>
    <row r="35" spans="2:12" ht="105.75" customHeight="1">
      <c r="B35" s="134"/>
      <c r="C35" s="13">
        <v>11</v>
      </c>
      <c r="D35" s="13" t="s">
        <v>209</v>
      </c>
      <c r="E35" s="47" t="s">
        <v>337</v>
      </c>
      <c r="F35" s="14">
        <v>42435</v>
      </c>
      <c r="G35" s="7" t="s">
        <v>66</v>
      </c>
      <c r="H35" s="46" t="s">
        <v>12</v>
      </c>
      <c r="I35" s="13">
        <f>30+34</f>
        <v>64</v>
      </c>
      <c r="J35" s="13">
        <v>15</v>
      </c>
      <c r="K35" s="13">
        <v>4</v>
      </c>
      <c r="L35" s="15" t="s">
        <v>200</v>
      </c>
    </row>
    <row r="36" spans="2:12" ht="132" customHeight="1">
      <c r="B36" s="134"/>
      <c r="C36" s="13">
        <v>12</v>
      </c>
      <c r="D36" s="13" t="s">
        <v>175</v>
      </c>
      <c r="E36" s="47" t="s">
        <v>354</v>
      </c>
      <c r="F36" s="14" t="s">
        <v>176</v>
      </c>
      <c r="G36" s="7" t="s">
        <v>126</v>
      </c>
      <c r="H36" s="46" t="s">
        <v>125</v>
      </c>
      <c r="I36" s="13">
        <v>11</v>
      </c>
      <c r="J36" s="13">
        <v>0</v>
      </c>
      <c r="K36" s="13">
        <v>0</v>
      </c>
      <c r="L36" s="106" t="s">
        <v>398</v>
      </c>
    </row>
    <row r="37" spans="2:12" ht="94.5" customHeight="1">
      <c r="B37" s="134"/>
      <c r="C37" s="13">
        <v>13</v>
      </c>
      <c r="D37" s="52" t="s">
        <v>177</v>
      </c>
      <c r="E37" s="80" t="s">
        <v>371</v>
      </c>
      <c r="F37" s="52" t="s">
        <v>178</v>
      </c>
      <c r="G37" s="59" t="s">
        <v>190</v>
      </c>
      <c r="H37" s="47" t="s">
        <v>14</v>
      </c>
      <c r="I37" s="16">
        <v>3</v>
      </c>
      <c r="J37" s="16">
        <v>6</v>
      </c>
      <c r="K37" s="16">
        <v>1</v>
      </c>
      <c r="L37" s="11" t="s">
        <v>179</v>
      </c>
    </row>
    <row r="38" spans="2:12" ht="66" customHeight="1">
      <c r="B38" s="134"/>
      <c r="C38" s="13">
        <v>14</v>
      </c>
      <c r="D38" s="13" t="s">
        <v>180</v>
      </c>
      <c r="E38" s="47" t="s">
        <v>337</v>
      </c>
      <c r="F38" s="14">
        <v>42448</v>
      </c>
      <c r="G38" s="7" t="s">
        <v>181</v>
      </c>
      <c r="H38" s="46" t="s">
        <v>12</v>
      </c>
      <c r="I38" s="13">
        <v>30</v>
      </c>
      <c r="J38" s="13">
        <v>11</v>
      </c>
      <c r="K38" s="13">
        <v>4</v>
      </c>
      <c r="L38" s="9" t="s">
        <v>182</v>
      </c>
    </row>
    <row r="39" spans="2:12" ht="33" customHeight="1">
      <c r="B39" s="134"/>
      <c r="C39" s="13">
        <v>15</v>
      </c>
      <c r="D39" s="13" t="s">
        <v>201</v>
      </c>
      <c r="E39" s="47" t="s">
        <v>337</v>
      </c>
      <c r="F39" s="53">
        <v>42456</v>
      </c>
      <c r="G39" s="55" t="s">
        <v>126</v>
      </c>
      <c r="H39" s="46" t="s">
        <v>12</v>
      </c>
      <c r="I39" s="13">
        <v>16</v>
      </c>
      <c r="J39" s="13">
        <v>3</v>
      </c>
      <c r="K39" s="13">
        <v>1</v>
      </c>
      <c r="L39" s="17" t="s">
        <v>202</v>
      </c>
    </row>
    <row r="40" spans="2:12" ht="43.5" customHeight="1">
      <c r="B40" s="134"/>
      <c r="C40" s="13">
        <v>16</v>
      </c>
      <c r="D40" s="13" t="s">
        <v>264</v>
      </c>
      <c r="E40" s="47" t="s">
        <v>355</v>
      </c>
      <c r="F40" s="53">
        <v>42463</v>
      </c>
      <c r="G40" s="55" t="s">
        <v>76</v>
      </c>
      <c r="H40" s="46" t="s">
        <v>125</v>
      </c>
      <c r="I40" s="55">
        <v>1</v>
      </c>
      <c r="J40" s="55">
        <v>1</v>
      </c>
      <c r="K40" s="55">
        <v>0</v>
      </c>
      <c r="L40" s="28" t="s">
        <v>358</v>
      </c>
    </row>
    <row r="41" spans="2:12" ht="33" customHeight="1">
      <c r="B41" s="134"/>
      <c r="C41" s="13">
        <v>17</v>
      </c>
      <c r="D41" s="13" t="s">
        <v>265</v>
      </c>
      <c r="E41" s="47" t="s">
        <v>356</v>
      </c>
      <c r="F41" s="53">
        <v>42619</v>
      </c>
      <c r="G41" s="55" t="s">
        <v>34</v>
      </c>
      <c r="H41" s="46" t="s">
        <v>125</v>
      </c>
      <c r="I41" s="13">
        <v>2</v>
      </c>
      <c r="J41" s="13">
        <v>0</v>
      </c>
      <c r="K41" s="13">
        <v>0</v>
      </c>
      <c r="L41" s="17" t="s">
        <v>266</v>
      </c>
    </row>
    <row r="42" spans="2:12" ht="39" customHeight="1">
      <c r="B42" s="134"/>
      <c r="C42" s="13">
        <v>18</v>
      </c>
      <c r="D42" s="6" t="s">
        <v>289</v>
      </c>
      <c r="E42" s="47" t="s">
        <v>402</v>
      </c>
      <c r="F42" s="40">
        <v>42642</v>
      </c>
      <c r="G42" s="58" t="s">
        <v>34</v>
      </c>
      <c r="H42" s="45" t="s">
        <v>125</v>
      </c>
      <c r="I42" s="6">
        <v>2</v>
      </c>
      <c r="J42" s="6">
        <v>2</v>
      </c>
      <c r="K42" s="6">
        <v>1</v>
      </c>
      <c r="L42" s="41" t="s">
        <v>276</v>
      </c>
    </row>
    <row r="43" spans="2:12" ht="107.25" customHeight="1">
      <c r="B43" s="134"/>
      <c r="C43" s="13">
        <v>19</v>
      </c>
      <c r="D43" s="13" t="s">
        <v>388</v>
      </c>
      <c r="E43" s="47" t="s">
        <v>357</v>
      </c>
      <c r="F43" s="53">
        <v>42708</v>
      </c>
      <c r="G43" s="55" t="s">
        <v>66</v>
      </c>
      <c r="H43" s="46" t="s">
        <v>12</v>
      </c>
      <c r="I43" s="55">
        <f>15+16</f>
        <v>31</v>
      </c>
      <c r="J43" s="55">
        <v>4</v>
      </c>
      <c r="K43" s="55">
        <v>0</v>
      </c>
      <c r="L43" s="28" t="s">
        <v>359</v>
      </c>
    </row>
    <row r="44" spans="2:12" ht="73.5" customHeight="1">
      <c r="B44" s="134"/>
      <c r="C44" s="13">
        <v>20</v>
      </c>
      <c r="D44" s="13" t="s">
        <v>389</v>
      </c>
      <c r="E44" s="47" t="s">
        <v>399</v>
      </c>
      <c r="F44" s="53" t="s">
        <v>291</v>
      </c>
      <c r="G44" s="55" t="s">
        <v>76</v>
      </c>
      <c r="H44" s="46" t="s">
        <v>125</v>
      </c>
      <c r="I44" s="55">
        <v>11</v>
      </c>
      <c r="J44" s="55">
        <v>0</v>
      </c>
      <c r="K44" s="55">
        <v>0</v>
      </c>
      <c r="L44" s="28" t="s">
        <v>390</v>
      </c>
    </row>
    <row r="45" spans="2:12" ht="73.5" customHeight="1">
      <c r="B45" s="134"/>
      <c r="C45" s="13">
        <v>21</v>
      </c>
      <c r="D45" s="13" t="s">
        <v>290</v>
      </c>
      <c r="E45" s="47" t="s">
        <v>400</v>
      </c>
      <c r="F45" s="55" t="s">
        <v>360</v>
      </c>
      <c r="G45" s="55" t="s">
        <v>34</v>
      </c>
      <c r="H45" s="47" t="s">
        <v>125</v>
      </c>
      <c r="I45" s="55">
        <v>3</v>
      </c>
      <c r="J45" s="55">
        <v>0</v>
      </c>
      <c r="K45" s="55">
        <v>0</v>
      </c>
      <c r="L45" s="28" t="s">
        <v>405</v>
      </c>
    </row>
    <row r="46" spans="2:12" ht="44.25" customHeight="1" thickBot="1">
      <c r="B46" s="134"/>
      <c r="C46" s="13">
        <v>22</v>
      </c>
      <c r="D46" s="13" t="s">
        <v>292</v>
      </c>
      <c r="E46" s="47" t="s">
        <v>337</v>
      </c>
      <c r="F46" s="151">
        <v>42734</v>
      </c>
      <c r="G46" s="55" t="s">
        <v>66</v>
      </c>
      <c r="H46" s="47" t="s">
        <v>12</v>
      </c>
      <c r="I46" s="55">
        <v>48</v>
      </c>
      <c r="J46" s="55">
        <v>15</v>
      </c>
      <c r="K46" s="55">
        <v>5</v>
      </c>
      <c r="L46" s="28" t="s">
        <v>406</v>
      </c>
    </row>
    <row r="47" spans="2:12" ht="12" customHeight="1" hidden="1">
      <c r="B47" s="83"/>
      <c r="C47" s="112" t="s">
        <v>128</v>
      </c>
      <c r="D47" s="112"/>
      <c r="E47" s="112"/>
      <c r="F47" s="112"/>
      <c r="G47" s="112"/>
      <c r="H47" s="112"/>
      <c r="I47" s="112"/>
      <c r="J47" s="112"/>
      <c r="K47" s="112"/>
      <c r="L47" s="112"/>
    </row>
    <row r="48" spans="2:12" ht="45" customHeight="1">
      <c r="B48" s="135" t="s">
        <v>89</v>
      </c>
      <c r="C48" s="89">
        <v>1</v>
      </c>
      <c r="D48" s="90" t="s">
        <v>147</v>
      </c>
      <c r="E48" s="86" t="s">
        <v>361</v>
      </c>
      <c r="F48" s="90" t="s">
        <v>148</v>
      </c>
      <c r="G48" s="104" t="s">
        <v>34</v>
      </c>
      <c r="H48" s="92" t="s">
        <v>125</v>
      </c>
      <c r="I48" s="89">
        <v>2</v>
      </c>
      <c r="J48" s="89">
        <v>2</v>
      </c>
      <c r="K48" s="89">
        <v>1</v>
      </c>
      <c r="L48" s="105" t="s">
        <v>149</v>
      </c>
    </row>
    <row r="49" spans="2:12" ht="32.25" customHeight="1">
      <c r="B49" s="136"/>
      <c r="C49" s="55">
        <v>2</v>
      </c>
      <c r="D49" s="55" t="s">
        <v>215</v>
      </c>
      <c r="E49" s="47" t="s">
        <v>337</v>
      </c>
      <c r="F49" s="55" t="s">
        <v>216</v>
      </c>
      <c r="G49" s="55" t="s">
        <v>217</v>
      </c>
      <c r="H49" s="47" t="s">
        <v>12</v>
      </c>
      <c r="I49" s="55">
        <v>2</v>
      </c>
      <c r="J49" s="55">
        <v>2</v>
      </c>
      <c r="K49" s="55">
        <v>0</v>
      </c>
      <c r="L49" s="101" t="s">
        <v>218</v>
      </c>
    </row>
    <row r="50" spans="2:12" ht="36.75" customHeight="1">
      <c r="B50" s="136"/>
      <c r="C50" s="55">
        <v>3</v>
      </c>
      <c r="D50" s="55" t="s">
        <v>95</v>
      </c>
      <c r="E50" s="47" t="s">
        <v>362</v>
      </c>
      <c r="F50" s="55" t="s">
        <v>219</v>
      </c>
      <c r="G50" s="55" t="s">
        <v>34</v>
      </c>
      <c r="H50" s="47" t="s">
        <v>125</v>
      </c>
      <c r="I50" s="55">
        <v>2</v>
      </c>
      <c r="J50" s="55">
        <v>1</v>
      </c>
      <c r="K50" s="55">
        <v>0</v>
      </c>
      <c r="L50" s="101" t="s">
        <v>220</v>
      </c>
    </row>
    <row r="51" spans="2:12" ht="39" customHeight="1">
      <c r="B51" s="136"/>
      <c r="C51" s="55">
        <v>4</v>
      </c>
      <c r="D51" s="55" t="s">
        <v>293</v>
      </c>
      <c r="E51" s="47" t="s">
        <v>363</v>
      </c>
      <c r="F51" s="55" t="s">
        <v>294</v>
      </c>
      <c r="G51" s="55" t="s">
        <v>77</v>
      </c>
      <c r="H51" s="47" t="s">
        <v>125</v>
      </c>
      <c r="I51" s="55">
        <v>2</v>
      </c>
      <c r="J51" s="55">
        <v>2</v>
      </c>
      <c r="K51" s="55">
        <v>2</v>
      </c>
      <c r="L51" s="101" t="s">
        <v>295</v>
      </c>
    </row>
    <row r="52" spans="2:12" ht="30.75" customHeight="1" thickBot="1">
      <c r="B52" s="137"/>
      <c r="C52" s="95">
        <v>5</v>
      </c>
      <c r="D52" s="95" t="s">
        <v>391</v>
      </c>
      <c r="E52" s="87" t="s">
        <v>337</v>
      </c>
      <c r="F52" s="96" t="s">
        <v>296</v>
      </c>
      <c r="G52" s="97" t="s">
        <v>297</v>
      </c>
      <c r="H52" s="87" t="s">
        <v>14</v>
      </c>
      <c r="I52" s="95">
        <v>2</v>
      </c>
      <c r="J52" s="95">
        <v>2</v>
      </c>
      <c r="K52" s="95">
        <v>2</v>
      </c>
      <c r="L52" s="103" t="s">
        <v>298</v>
      </c>
    </row>
    <row r="53" spans="2:12" ht="12" customHeight="1" hidden="1">
      <c r="B53" s="84"/>
      <c r="C53" s="109" t="s">
        <v>128</v>
      </c>
      <c r="D53" s="109"/>
      <c r="E53" s="109"/>
      <c r="F53" s="109"/>
      <c r="G53" s="109"/>
      <c r="H53" s="109"/>
      <c r="I53" s="109"/>
      <c r="J53" s="109"/>
      <c r="K53" s="109"/>
      <c r="L53" s="109"/>
    </row>
    <row r="54" spans="2:12" ht="45.75" customHeight="1">
      <c r="B54" s="138" t="s">
        <v>129</v>
      </c>
      <c r="C54" s="89">
        <v>1</v>
      </c>
      <c r="D54" s="90" t="s">
        <v>150</v>
      </c>
      <c r="E54" s="86" t="s">
        <v>369</v>
      </c>
      <c r="F54" s="90" t="s">
        <v>151</v>
      </c>
      <c r="G54" s="91" t="s">
        <v>25</v>
      </c>
      <c r="H54" s="92" t="s">
        <v>14</v>
      </c>
      <c r="I54" s="89">
        <v>1</v>
      </c>
      <c r="J54" s="89">
        <v>0</v>
      </c>
      <c r="K54" s="89">
        <v>0</v>
      </c>
      <c r="L54" s="93" t="s">
        <v>242</v>
      </c>
    </row>
    <row r="55" spans="2:12" ht="62.25" customHeight="1">
      <c r="B55" s="139"/>
      <c r="C55" s="55">
        <v>2</v>
      </c>
      <c r="D55" s="78" t="s">
        <v>169</v>
      </c>
      <c r="E55" s="80" t="s">
        <v>365</v>
      </c>
      <c r="F55" s="78" t="s">
        <v>241</v>
      </c>
      <c r="G55" s="7" t="s">
        <v>34</v>
      </c>
      <c r="H55" s="47" t="s">
        <v>125</v>
      </c>
      <c r="I55" s="55">
        <v>11</v>
      </c>
      <c r="J55" s="55">
        <v>3</v>
      </c>
      <c r="K55" s="55">
        <v>0</v>
      </c>
      <c r="L55" s="94" t="s">
        <v>364</v>
      </c>
    </row>
    <row r="56" spans="2:12" ht="63.75" customHeight="1">
      <c r="B56" s="139"/>
      <c r="C56" s="55">
        <v>3</v>
      </c>
      <c r="D56" s="78" t="s">
        <v>183</v>
      </c>
      <c r="E56" s="80" t="s">
        <v>337</v>
      </c>
      <c r="F56" s="78" t="s">
        <v>184</v>
      </c>
      <c r="G56" s="7" t="s">
        <v>34</v>
      </c>
      <c r="H56" s="47" t="s">
        <v>125</v>
      </c>
      <c r="I56" s="55">
        <v>8</v>
      </c>
      <c r="J56" s="55">
        <v>4</v>
      </c>
      <c r="K56" s="55">
        <v>0</v>
      </c>
      <c r="L56" s="94" t="s">
        <v>185</v>
      </c>
    </row>
    <row r="57" spans="2:12" ht="107.25" customHeight="1">
      <c r="B57" s="139"/>
      <c r="C57" s="55"/>
      <c r="D57" s="78" t="s">
        <v>250</v>
      </c>
      <c r="E57" s="80" t="s">
        <v>337</v>
      </c>
      <c r="F57" s="88">
        <v>42472</v>
      </c>
      <c r="G57" s="7" t="s">
        <v>65</v>
      </c>
      <c r="H57" s="47" t="s">
        <v>12</v>
      </c>
      <c r="I57" s="55">
        <v>25</v>
      </c>
      <c r="J57" s="55"/>
      <c r="K57" s="55"/>
      <c r="L57" s="94" t="s">
        <v>278</v>
      </c>
    </row>
    <row r="58" spans="2:12" ht="43.5" customHeight="1">
      <c r="B58" s="139"/>
      <c r="C58" s="55">
        <v>4</v>
      </c>
      <c r="D58" s="78" t="s">
        <v>243</v>
      </c>
      <c r="E58" s="80" t="s">
        <v>366</v>
      </c>
      <c r="F58" s="78" t="s">
        <v>244</v>
      </c>
      <c r="G58" s="7" t="s">
        <v>25</v>
      </c>
      <c r="H58" s="47" t="s">
        <v>14</v>
      </c>
      <c r="I58" s="55">
        <v>1</v>
      </c>
      <c r="J58" s="55">
        <v>1</v>
      </c>
      <c r="K58" s="55">
        <v>0</v>
      </c>
      <c r="L58" s="94" t="s">
        <v>245</v>
      </c>
    </row>
    <row r="59" spans="2:12" ht="120.75" customHeight="1">
      <c r="B59" s="139"/>
      <c r="C59" s="55">
        <v>5</v>
      </c>
      <c r="D59" s="78" t="s">
        <v>246</v>
      </c>
      <c r="E59" s="80" t="s">
        <v>337</v>
      </c>
      <c r="F59" s="88">
        <v>42490</v>
      </c>
      <c r="G59" s="7" t="s">
        <v>247</v>
      </c>
      <c r="H59" s="47" t="s">
        <v>68</v>
      </c>
      <c r="I59" s="55">
        <v>43</v>
      </c>
      <c r="J59" s="55">
        <f>9+7+4</f>
        <v>20</v>
      </c>
      <c r="K59" s="55">
        <v>9</v>
      </c>
      <c r="L59" s="94" t="s">
        <v>392</v>
      </c>
    </row>
    <row r="60" spans="2:12" ht="47.25" customHeight="1">
      <c r="B60" s="139"/>
      <c r="C60" s="55">
        <v>6</v>
      </c>
      <c r="D60" s="78" t="s">
        <v>169</v>
      </c>
      <c r="E60" s="80" t="s">
        <v>368</v>
      </c>
      <c r="F60" s="78" t="s">
        <v>282</v>
      </c>
      <c r="G60" s="7" t="s">
        <v>34</v>
      </c>
      <c r="H60" s="47" t="s">
        <v>125</v>
      </c>
      <c r="I60" s="55">
        <v>16</v>
      </c>
      <c r="J60" s="55">
        <v>0</v>
      </c>
      <c r="K60" s="55">
        <v>0</v>
      </c>
      <c r="L60" s="94" t="s">
        <v>367</v>
      </c>
    </row>
    <row r="61" spans="2:12" ht="45.75" thickBot="1">
      <c r="B61" s="140"/>
      <c r="C61" s="95">
        <v>7</v>
      </c>
      <c r="D61" s="95" t="s">
        <v>301</v>
      </c>
      <c r="E61" s="87" t="s">
        <v>337</v>
      </c>
      <c r="F61" s="96" t="s">
        <v>302</v>
      </c>
      <c r="G61" s="97" t="s">
        <v>65</v>
      </c>
      <c r="H61" s="87" t="s">
        <v>12</v>
      </c>
      <c r="I61" s="95">
        <v>16</v>
      </c>
      <c r="J61" s="95">
        <v>4</v>
      </c>
      <c r="K61" s="95">
        <v>3</v>
      </c>
      <c r="L61" s="98" t="s">
        <v>303</v>
      </c>
    </row>
    <row r="62" spans="2:12" ht="15" customHeight="1" hidden="1">
      <c r="B62" s="85"/>
      <c r="C62" s="110" t="s">
        <v>128</v>
      </c>
      <c r="D62" s="110"/>
      <c r="E62" s="110"/>
      <c r="F62" s="110"/>
      <c r="G62" s="110"/>
      <c r="H62" s="110"/>
      <c r="I62" s="110"/>
      <c r="J62" s="110"/>
      <c r="K62" s="110"/>
      <c r="L62" s="110"/>
    </row>
    <row r="63" spans="2:12" ht="50.25" customHeight="1" hidden="1">
      <c r="B63" s="43" t="s">
        <v>133</v>
      </c>
      <c r="C63" s="13"/>
      <c r="D63" s="13"/>
      <c r="E63" s="47"/>
      <c r="F63" s="14"/>
      <c r="G63" s="7"/>
      <c r="H63" s="46"/>
      <c r="I63" s="13"/>
      <c r="J63" s="13"/>
      <c r="K63" s="13"/>
      <c r="L63" s="17"/>
    </row>
    <row r="64" spans="2:12" ht="14.25" customHeight="1" hidden="1">
      <c r="B64" s="43"/>
      <c r="C64" s="108" t="s">
        <v>128</v>
      </c>
      <c r="D64" s="108"/>
      <c r="E64" s="108"/>
      <c r="F64" s="108"/>
      <c r="G64" s="108"/>
      <c r="H64" s="108"/>
      <c r="I64" s="108"/>
      <c r="J64" s="108"/>
      <c r="K64" s="108"/>
      <c r="L64" s="108"/>
    </row>
    <row r="65" spans="2:12" ht="42.75" customHeight="1">
      <c r="B65" s="120" t="s">
        <v>134</v>
      </c>
      <c r="C65" s="13">
        <v>1</v>
      </c>
      <c r="D65" s="13" t="s">
        <v>165</v>
      </c>
      <c r="E65" s="47" t="s">
        <v>348</v>
      </c>
      <c r="F65" s="14">
        <v>42407</v>
      </c>
      <c r="G65" s="7" t="s">
        <v>76</v>
      </c>
      <c r="H65" s="47" t="s">
        <v>125</v>
      </c>
      <c r="I65" s="13"/>
      <c r="J65" s="13">
        <v>0</v>
      </c>
      <c r="K65" s="13">
        <v>0</v>
      </c>
      <c r="L65" s="17" t="s">
        <v>304</v>
      </c>
    </row>
    <row r="66" spans="2:12" ht="42.75" customHeight="1">
      <c r="B66" s="121"/>
      <c r="C66" s="13">
        <v>2</v>
      </c>
      <c r="D66" s="13" t="s">
        <v>210</v>
      </c>
      <c r="E66" s="47" t="s">
        <v>349</v>
      </c>
      <c r="F66" s="18">
        <v>42413</v>
      </c>
      <c r="G66" s="7" t="s">
        <v>66</v>
      </c>
      <c r="H66" s="47" t="s">
        <v>125</v>
      </c>
      <c r="I66" s="16"/>
      <c r="J66" s="16">
        <v>2</v>
      </c>
      <c r="K66" s="16">
        <v>0</v>
      </c>
      <c r="L66" s="11" t="s">
        <v>203</v>
      </c>
    </row>
    <row r="67" spans="2:12" ht="44.25" customHeight="1">
      <c r="B67" s="121"/>
      <c r="C67" s="13">
        <v>3</v>
      </c>
      <c r="D67" s="16" t="s">
        <v>204</v>
      </c>
      <c r="E67" s="47" t="s">
        <v>337</v>
      </c>
      <c r="F67" s="18">
        <v>42449</v>
      </c>
      <c r="G67" s="7" t="s">
        <v>66</v>
      </c>
      <c r="H67" s="47" t="s">
        <v>125</v>
      </c>
      <c r="I67" s="16"/>
      <c r="J67" s="16">
        <v>2</v>
      </c>
      <c r="K67" s="16">
        <v>1</v>
      </c>
      <c r="L67" s="11" t="s">
        <v>350</v>
      </c>
    </row>
    <row r="68" spans="2:12" ht="44.25" customHeight="1">
      <c r="B68" s="121"/>
      <c r="C68" s="13">
        <v>4</v>
      </c>
      <c r="D68" s="16" t="s">
        <v>205</v>
      </c>
      <c r="E68" s="47" t="s">
        <v>337</v>
      </c>
      <c r="F68" s="18">
        <v>42448</v>
      </c>
      <c r="G68" s="7" t="s">
        <v>66</v>
      </c>
      <c r="H68" s="47" t="s">
        <v>12</v>
      </c>
      <c r="I68" s="16"/>
      <c r="J68" s="16">
        <v>4</v>
      </c>
      <c r="K68" s="16">
        <v>0</v>
      </c>
      <c r="L68" s="11" t="s">
        <v>206</v>
      </c>
    </row>
    <row r="69" spans="2:12" ht="11.25" customHeight="1" hidden="1">
      <c r="B69" s="85"/>
      <c r="C69" s="108" t="s">
        <v>128</v>
      </c>
      <c r="D69" s="108"/>
      <c r="E69" s="108"/>
      <c r="F69" s="108"/>
      <c r="G69" s="108"/>
      <c r="H69" s="108"/>
      <c r="I69" s="108"/>
      <c r="J69" s="108"/>
      <c r="K69" s="108"/>
      <c r="L69" s="108"/>
    </row>
    <row r="70" spans="2:12" ht="195.75" customHeight="1">
      <c r="B70" s="120" t="s">
        <v>131</v>
      </c>
      <c r="C70" s="55">
        <v>1</v>
      </c>
      <c r="D70" s="16" t="s">
        <v>146</v>
      </c>
      <c r="E70" s="47" t="s">
        <v>378</v>
      </c>
      <c r="F70" s="22" t="s">
        <v>226</v>
      </c>
      <c r="G70" s="8" t="s">
        <v>227</v>
      </c>
      <c r="H70" s="47" t="s">
        <v>125</v>
      </c>
      <c r="I70" s="16">
        <v>15</v>
      </c>
      <c r="J70" s="16">
        <v>0</v>
      </c>
      <c r="K70" s="16">
        <v>0</v>
      </c>
      <c r="L70" s="11" t="s">
        <v>228</v>
      </c>
    </row>
    <row r="71" spans="2:13" ht="183" customHeight="1">
      <c r="B71" s="121"/>
      <c r="C71" s="13">
        <v>2</v>
      </c>
      <c r="D71" s="16" t="s">
        <v>139</v>
      </c>
      <c r="E71" s="47" t="s">
        <v>379</v>
      </c>
      <c r="F71" s="22" t="s">
        <v>221</v>
      </c>
      <c r="G71" s="8" t="s">
        <v>222</v>
      </c>
      <c r="H71" s="47" t="s">
        <v>125</v>
      </c>
      <c r="I71" s="13">
        <v>15</v>
      </c>
      <c r="J71" s="13">
        <v>0</v>
      </c>
      <c r="K71" s="13">
        <v>0</v>
      </c>
      <c r="L71" s="15" t="s">
        <v>229</v>
      </c>
      <c r="M71" s="24"/>
    </row>
    <row r="72" spans="2:13" ht="182.25" customHeight="1">
      <c r="B72" s="121"/>
      <c r="C72" s="13">
        <v>3</v>
      </c>
      <c r="D72" s="16" t="s">
        <v>140</v>
      </c>
      <c r="E72" s="47" t="s">
        <v>377</v>
      </c>
      <c r="F72" s="25" t="s">
        <v>223</v>
      </c>
      <c r="G72" s="8" t="s">
        <v>224</v>
      </c>
      <c r="H72" s="47" t="s">
        <v>125</v>
      </c>
      <c r="I72" s="16">
        <v>15</v>
      </c>
      <c r="J72" s="16">
        <v>0</v>
      </c>
      <c r="K72" s="16">
        <v>0</v>
      </c>
      <c r="L72" s="11" t="s">
        <v>225</v>
      </c>
      <c r="M72" s="24"/>
    </row>
    <row r="73" spans="2:13" ht="31.5" customHeight="1">
      <c r="B73" s="121"/>
      <c r="C73" s="13">
        <v>4</v>
      </c>
      <c r="D73" s="54" t="s">
        <v>230</v>
      </c>
      <c r="E73" s="47" t="s">
        <v>337</v>
      </c>
      <c r="F73" s="18">
        <v>42504</v>
      </c>
      <c r="G73" s="7" t="s">
        <v>34</v>
      </c>
      <c r="H73" s="47" t="s">
        <v>125</v>
      </c>
      <c r="I73" s="16">
        <v>10</v>
      </c>
      <c r="J73" s="16">
        <v>0</v>
      </c>
      <c r="K73" s="16">
        <v>0</v>
      </c>
      <c r="L73" s="11" t="s">
        <v>166</v>
      </c>
      <c r="M73" s="24"/>
    </row>
    <row r="74" spans="2:12" ht="29.25" customHeight="1">
      <c r="B74" s="122"/>
      <c r="C74" s="13">
        <v>5</v>
      </c>
      <c r="D74" s="54" t="s">
        <v>231</v>
      </c>
      <c r="E74" s="47" t="s">
        <v>337</v>
      </c>
      <c r="F74" s="18">
        <v>42522</v>
      </c>
      <c r="G74" s="7" t="s">
        <v>34</v>
      </c>
      <c r="H74" s="47" t="s">
        <v>125</v>
      </c>
      <c r="I74" s="16">
        <v>10</v>
      </c>
      <c r="J74" s="16">
        <v>0</v>
      </c>
      <c r="K74" s="16">
        <v>0</v>
      </c>
      <c r="L74" s="11" t="s">
        <v>166</v>
      </c>
    </row>
    <row r="75" spans="2:12" ht="63.75" customHeight="1">
      <c r="B75" s="43"/>
      <c r="C75" s="26">
        <v>6</v>
      </c>
      <c r="D75" s="55" t="s">
        <v>305</v>
      </c>
      <c r="E75" s="47" t="s">
        <v>375</v>
      </c>
      <c r="F75" s="25" t="s">
        <v>233</v>
      </c>
      <c r="G75" s="8" t="s">
        <v>232</v>
      </c>
      <c r="H75" s="47" t="s">
        <v>125</v>
      </c>
      <c r="I75" s="54">
        <v>20</v>
      </c>
      <c r="J75" s="54">
        <v>0</v>
      </c>
      <c r="K75" s="54">
        <v>0</v>
      </c>
      <c r="L75" s="11" t="s">
        <v>397</v>
      </c>
    </row>
    <row r="76" spans="2:12" ht="47.25" customHeight="1">
      <c r="B76" s="43"/>
      <c r="C76" s="26">
        <v>7</v>
      </c>
      <c r="D76" s="55" t="s">
        <v>306</v>
      </c>
      <c r="E76" s="47" t="s">
        <v>375</v>
      </c>
      <c r="F76" s="25" t="s">
        <v>234</v>
      </c>
      <c r="G76" s="8" t="s">
        <v>76</v>
      </c>
      <c r="H76" s="47" t="s">
        <v>125</v>
      </c>
      <c r="I76" s="54">
        <v>20</v>
      </c>
      <c r="J76" s="54">
        <v>0</v>
      </c>
      <c r="K76" s="54">
        <v>0</v>
      </c>
      <c r="L76" s="11" t="s">
        <v>396</v>
      </c>
    </row>
    <row r="77" spans="2:12" ht="60" customHeight="1">
      <c r="B77" s="43"/>
      <c r="C77" s="26">
        <v>8</v>
      </c>
      <c r="D77" s="55" t="s">
        <v>307</v>
      </c>
      <c r="E77" s="47" t="s">
        <v>375</v>
      </c>
      <c r="F77" s="25" t="s">
        <v>308</v>
      </c>
      <c r="G77" s="21" t="s">
        <v>309</v>
      </c>
      <c r="H77" s="47" t="s">
        <v>125</v>
      </c>
      <c r="I77" s="55">
        <v>17</v>
      </c>
      <c r="J77" s="55">
        <v>0</v>
      </c>
      <c r="K77" s="55">
        <v>0</v>
      </c>
      <c r="L77" s="11" t="s">
        <v>312</v>
      </c>
    </row>
    <row r="78" spans="2:12" ht="47.25" customHeight="1">
      <c r="B78" s="43"/>
      <c r="C78" s="26">
        <v>9</v>
      </c>
      <c r="D78" s="55" t="s">
        <v>311</v>
      </c>
      <c r="E78" s="47" t="s">
        <v>375</v>
      </c>
      <c r="F78" s="25">
        <v>42631</v>
      </c>
      <c r="G78" s="21" t="s">
        <v>77</v>
      </c>
      <c r="H78" s="47" t="s">
        <v>125</v>
      </c>
      <c r="I78" s="55">
        <v>17</v>
      </c>
      <c r="J78" s="55">
        <v>0</v>
      </c>
      <c r="K78" s="55">
        <v>0</v>
      </c>
      <c r="L78" s="11" t="s">
        <v>310</v>
      </c>
    </row>
    <row r="79" spans="2:12" ht="150" customHeight="1">
      <c r="B79" s="43"/>
      <c r="C79" s="26">
        <v>10</v>
      </c>
      <c r="D79" s="55" t="s">
        <v>393</v>
      </c>
      <c r="E79" s="47" t="s">
        <v>376</v>
      </c>
      <c r="F79" s="25" t="s">
        <v>314</v>
      </c>
      <c r="G79" s="25" t="s">
        <v>313</v>
      </c>
      <c r="H79" s="47" t="s">
        <v>125</v>
      </c>
      <c r="I79" s="55">
        <v>11</v>
      </c>
      <c r="J79" s="55">
        <v>0</v>
      </c>
      <c r="K79" s="55">
        <v>0</v>
      </c>
      <c r="L79" s="11" t="s">
        <v>315</v>
      </c>
    </row>
    <row r="80" spans="2:12" ht="14.25" customHeight="1" hidden="1">
      <c r="B80" s="43"/>
      <c r="C80" s="108" t="s">
        <v>128</v>
      </c>
      <c r="D80" s="108"/>
      <c r="E80" s="108"/>
      <c r="F80" s="108"/>
      <c r="G80" s="108"/>
      <c r="H80" s="108"/>
      <c r="I80" s="108"/>
      <c r="J80" s="108"/>
      <c r="K80" s="108"/>
      <c r="L80" s="108"/>
    </row>
    <row r="81" spans="2:12" s="27" customFormat="1" ht="78" customHeight="1">
      <c r="B81" s="120" t="s">
        <v>130</v>
      </c>
      <c r="C81" s="54">
        <v>1</v>
      </c>
      <c r="D81" s="13" t="s">
        <v>317</v>
      </c>
      <c r="E81" s="47" t="s">
        <v>380</v>
      </c>
      <c r="F81" s="14" t="s">
        <v>157</v>
      </c>
      <c r="G81" s="7" t="s">
        <v>158</v>
      </c>
      <c r="H81" s="47" t="s">
        <v>125</v>
      </c>
      <c r="I81" s="23">
        <v>0</v>
      </c>
      <c r="J81" s="23">
        <v>15</v>
      </c>
      <c r="K81" s="23">
        <v>0</v>
      </c>
      <c r="L81" s="11" t="s">
        <v>320</v>
      </c>
    </row>
    <row r="82" spans="2:12" s="27" customFormat="1" ht="75.75" customHeight="1">
      <c r="B82" s="121"/>
      <c r="C82" s="54">
        <v>2</v>
      </c>
      <c r="D82" s="13" t="s">
        <v>318</v>
      </c>
      <c r="E82" s="47" t="s">
        <v>381</v>
      </c>
      <c r="F82" s="18" t="s">
        <v>167</v>
      </c>
      <c r="G82" s="7" t="s">
        <v>168</v>
      </c>
      <c r="H82" s="47" t="s">
        <v>125</v>
      </c>
      <c r="I82" s="21">
        <v>15</v>
      </c>
      <c r="J82" s="21">
        <v>0</v>
      </c>
      <c r="K82" s="21">
        <v>0</v>
      </c>
      <c r="L82" s="11" t="s">
        <v>319</v>
      </c>
    </row>
    <row r="83" spans="2:12" s="27" customFormat="1" ht="92.25" customHeight="1">
      <c r="B83" s="121"/>
      <c r="C83" s="54">
        <v>3</v>
      </c>
      <c r="D83" s="55" t="s">
        <v>152</v>
      </c>
      <c r="E83" s="47" t="s">
        <v>337</v>
      </c>
      <c r="F83" s="18" t="s">
        <v>148</v>
      </c>
      <c r="G83" s="7" t="s">
        <v>77</v>
      </c>
      <c r="H83" s="47" t="s">
        <v>125</v>
      </c>
      <c r="I83" s="16">
        <v>15</v>
      </c>
      <c r="J83" s="16">
        <v>15</v>
      </c>
      <c r="K83" s="16">
        <v>0</v>
      </c>
      <c r="L83" s="10" t="s">
        <v>321</v>
      </c>
    </row>
    <row r="84" spans="2:12" s="27" customFormat="1" ht="17.25" customHeight="1">
      <c r="B84" s="121"/>
      <c r="C84" s="54">
        <v>4</v>
      </c>
      <c r="D84" s="54" t="s">
        <v>238</v>
      </c>
      <c r="E84" s="47" t="s">
        <v>337</v>
      </c>
      <c r="F84" s="18">
        <v>42493</v>
      </c>
      <c r="G84" s="7" t="s">
        <v>34</v>
      </c>
      <c r="H84" s="47" t="s">
        <v>125</v>
      </c>
      <c r="I84" s="54">
        <v>15</v>
      </c>
      <c r="J84" s="54">
        <v>15</v>
      </c>
      <c r="K84" s="54">
        <v>15</v>
      </c>
      <c r="L84" s="28" t="s">
        <v>239</v>
      </c>
    </row>
    <row r="85" spans="2:12" s="27" customFormat="1" ht="51" customHeight="1">
      <c r="B85" s="121"/>
      <c r="C85" s="55">
        <v>5</v>
      </c>
      <c r="D85" s="55" t="s">
        <v>322</v>
      </c>
      <c r="E85" s="47" t="s">
        <v>337</v>
      </c>
      <c r="F85" s="18" t="s">
        <v>323</v>
      </c>
      <c r="G85" s="7" t="s">
        <v>66</v>
      </c>
      <c r="H85" s="47" t="s">
        <v>12</v>
      </c>
      <c r="I85" s="55">
        <v>17</v>
      </c>
      <c r="J85" s="55">
        <v>17</v>
      </c>
      <c r="K85" s="55">
        <v>0</v>
      </c>
      <c r="L85" s="28" t="s">
        <v>324</v>
      </c>
    </row>
    <row r="86" spans="2:12" ht="73.5" customHeight="1">
      <c r="B86" s="121"/>
      <c r="C86" s="55">
        <v>6</v>
      </c>
      <c r="D86" s="13" t="s">
        <v>316</v>
      </c>
      <c r="E86" s="47" t="s">
        <v>382</v>
      </c>
      <c r="F86" s="14">
        <v>42733</v>
      </c>
      <c r="G86" s="7" t="s">
        <v>77</v>
      </c>
      <c r="H86" s="47" t="s">
        <v>125</v>
      </c>
      <c r="I86" s="13">
        <v>17</v>
      </c>
      <c r="J86" s="13"/>
      <c r="K86" s="13"/>
      <c r="L86" s="17" t="s">
        <v>407</v>
      </c>
    </row>
    <row r="87" spans="2:12" ht="73.5" customHeight="1" thickBot="1">
      <c r="B87" s="121"/>
      <c r="C87" s="55">
        <v>7</v>
      </c>
      <c r="D87" s="13" t="s">
        <v>329</v>
      </c>
      <c r="E87" s="47" t="s">
        <v>383</v>
      </c>
      <c r="F87" s="22">
        <v>42720</v>
      </c>
      <c r="G87" s="76" t="s">
        <v>330</v>
      </c>
      <c r="H87" s="47" t="s">
        <v>125</v>
      </c>
      <c r="I87" s="13">
        <v>17</v>
      </c>
      <c r="J87" s="13"/>
      <c r="K87" s="13"/>
      <c r="L87" s="15" t="s">
        <v>331</v>
      </c>
    </row>
    <row r="88" spans="2:12" ht="15" customHeight="1" hidden="1">
      <c r="B88" s="121"/>
      <c r="C88" s="112" t="s">
        <v>128</v>
      </c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 ht="105.75" customHeight="1">
      <c r="B89" s="130" t="s">
        <v>132</v>
      </c>
      <c r="C89" s="77">
        <v>1</v>
      </c>
      <c r="D89" s="77" t="s">
        <v>163</v>
      </c>
      <c r="E89" s="92" t="s">
        <v>373</v>
      </c>
      <c r="F89" s="99">
        <v>42407</v>
      </c>
      <c r="G89" s="91" t="s">
        <v>34</v>
      </c>
      <c r="H89" s="92" t="s">
        <v>125</v>
      </c>
      <c r="I89" s="77">
        <v>20</v>
      </c>
      <c r="J89" s="77">
        <v>2</v>
      </c>
      <c r="K89" s="77">
        <v>0</v>
      </c>
      <c r="L89" s="100" t="s">
        <v>164</v>
      </c>
    </row>
    <row r="90" spans="2:12" ht="44.25" customHeight="1">
      <c r="B90" s="131"/>
      <c r="C90" s="13">
        <v>2</v>
      </c>
      <c r="D90" s="13" t="s">
        <v>173</v>
      </c>
      <c r="E90" s="47" t="s">
        <v>374</v>
      </c>
      <c r="F90" s="14" t="s">
        <v>174</v>
      </c>
      <c r="G90" s="7" t="s">
        <v>34</v>
      </c>
      <c r="H90" s="47" t="s">
        <v>125</v>
      </c>
      <c r="I90" s="13">
        <v>15</v>
      </c>
      <c r="J90" s="13">
        <v>0</v>
      </c>
      <c r="K90" s="13">
        <v>0</v>
      </c>
      <c r="L90" s="101" t="s">
        <v>166</v>
      </c>
    </row>
    <row r="91" spans="2:12" ht="47.25" customHeight="1">
      <c r="B91" s="131"/>
      <c r="C91" s="13">
        <v>3</v>
      </c>
      <c r="D91" s="13" t="s">
        <v>394</v>
      </c>
      <c r="E91" s="47" t="s">
        <v>337</v>
      </c>
      <c r="F91" s="14">
        <v>42505</v>
      </c>
      <c r="G91" s="7" t="s">
        <v>66</v>
      </c>
      <c r="H91" s="47" t="s">
        <v>12</v>
      </c>
      <c r="I91" s="13">
        <v>30</v>
      </c>
      <c r="J91" s="13">
        <v>0</v>
      </c>
      <c r="K91" s="13">
        <v>0</v>
      </c>
      <c r="L91" s="101" t="s">
        <v>325</v>
      </c>
    </row>
    <row r="92" spans="2:12" ht="121.5" customHeight="1">
      <c r="B92" s="131"/>
      <c r="C92" s="13">
        <v>4</v>
      </c>
      <c r="D92" s="13" t="s">
        <v>253</v>
      </c>
      <c r="E92" s="47" t="s">
        <v>337</v>
      </c>
      <c r="F92" s="14">
        <v>42490</v>
      </c>
      <c r="G92" s="7" t="s">
        <v>34</v>
      </c>
      <c r="H92" s="47" t="s">
        <v>12</v>
      </c>
      <c r="I92" s="13">
        <v>8</v>
      </c>
      <c r="J92" s="13">
        <v>8</v>
      </c>
      <c r="K92" s="13">
        <v>0</v>
      </c>
      <c r="L92" s="101" t="s">
        <v>254</v>
      </c>
    </row>
    <row r="93" spans="2:12" ht="75" customHeight="1" thickBot="1">
      <c r="B93" s="132"/>
      <c r="C93" s="39">
        <v>5</v>
      </c>
      <c r="D93" s="39" t="s">
        <v>277</v>
      </c>
      <c r="E93" s="87" t="s">
        <v>337</v>
      </c>
      <c r="F93" s="102">
        <v>42687</v>
      </c>
      <c r="G93" s="97" t="s">
        <v>34</v>
      </c>
      <c r="H93" s="87" t="s">
        <v>12</v>
      </c>
      <c r="I93" s="39">
        <v>8</v>
      </c>
      <c r="J93" s="39">
        <v>8</v>
      </c>
      <c r="K93" s="39">
        <v>0</v>
      </c>
      <c r="L93" s="103" t="s">
        <v>279</v>
      </c>
    </row>
    <row r="94" spans="2:12" ht="12.75" customHeight="1" hidden="1">
      <c r="B94" s="29"/>
      <c r="C94" s="124" t="s">
        <v>128</v>
      </c>
      <c r="D94" s="125"/>
      <c r="E94" s="125"/>
      <c r="F94" s="125"/>
      <c r="G94" s="125"/>
      <c r="H94" s="125"/>
      <c r="I94" s="125"/>
      <c r="J94" s="125"/>
      <c r="K94" s="125"/>
      <c r="L94" s="126"/>
    </row>
    <row r="96" ht="15">
      <c r="I96" s="12">
        <f>SUM(I89:I90)</f>
        <v>35</v>
      </c>
    </row>
    <row r="97" spans="47:79" ht="15.75" thickBot="1">
      <c r="AU97" s="113" t="s">
        <v>143</v>
      </c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</row>
    <row r="98" spans="47:79" ht="15.75" customHeight="1" thickBot="1">
      <c r="AU98" s="117" t="s">
        <v>142</v>
      </c>
      <c r="AV98" s="118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28"/>
      <c r="BY98" s="128"/>
      <c r="BZ98" s="128"/>
      <c r="CA98" s="129"/>
    </row>
    <row r="99" spans="47:75" ht="32.25" customHeight="1">
      <c r="AU99" s="127" t="str">
        <f>H3</f>
        <v>Уровень мероприятия</v>
      </c>
      <c r="AV99" s="114" t="str">
        <f>B5</f>
        <v>бокс</v>
      </c>
      <c r="AW99" s="115"/>
      <c r="AX99" s="115"/>
      <c r="AY99" s="116"/>
      <c r="AZ99" s="114" t="str">
        <f>B25</f>
        <v>Лыжные гонки</v>
      </c>
      <c r="BA99" s="115"/>
      <c r="BB99" s="115"/>
      <c r="BC99" s="116"/>
      <c r="BD99" s="114" t="str">
        <f>B48</f>
        <v>пауэрлифтинг</v>
      </c>
      <c r="BE99" s="115"/>
      <c r="BF99" s="115"/>
      <c r="BG99" s="116"/>
      <c r="BH99" s="114" t="str">
        <f>B54</f>
        <v>Плавание</v>
      </c>
      <c r="BI99" s="115"/>
      <c r="BJ99" s="115"/>
      <c r="BK99" s="116"/>
      <c r="BL99" s="114" t="str">
        <f>B63</f>
        <v>Каратэ</v>
      </c>
      <c r="BM99" s="115"/>
      <c r="BN99" s="115"/>
      <c r="BO99" s="116"/>
      <c r="BP99" s="114" t="str">
        <f>B65</f>
        <v>Горнолыжный спорт</v>
      </c>
      <c r="BQ99" s="115"/>
      <c r="BR99" s="115"/>
      <c r="BS99" s="116"/>
      <c r="BT99" s="114" t="s">
        <v>135</v>
      </c>
      <c r="BU99" s="115"/>
      <c r="BV99" s="115"/>
      <c r="BW99" s="150"/>
    </row>
    <row r="100" spans="47:75" ht="79.5" customHeight="1">
      <c r="AU100" s="147"/>
      <c r="AV100" s="31" t="s">
        <v>138</v>
      </c>
      <c r="AW100" s="20" t="str">
        <f>$I$4</f>
        <v>Всего</v>
      </c>
      <c r="AX100" s="20" t="str">
        <f>$J$4</f>
        <v>призеров </v>
      </c>
      <c r="AY100" s="20" t="str">
        <f>$K$4</f>
        <v>победителей</v>
      </c>
      <c r="AZ100" s="31" t="s">
        <v>138</v>
      </c>
      <c r="BA100" s="20" t="str">
        <f>$I$4</f>
        <v>Всего</v>
      </c>
      <c r="BB100" s="20" t="str">
        <f>$J$4</f>
        <v>призеров </v>
      </c>
      <c r="BC100" s="20" t="str">
        <f>$K$4</f>
        <v>победителей</v>
      </c>
      <c r="BD100" s="31" t="s">
        <v>138</v>
      </c>
      <c r="BE100" s="20" t="str">
        <f>$I$4</f>
        <v>Всего</v>
      </c>
      <c r="BF100" s="20" t="str">
        <f>$J$4</f>
        <v>призеров </v>
      </c>
      <c r="BG100" s="20" t="str">
        <f>$K$4</f>
        <v>победителей</v>
      </c>
      <c r="BH100" s="31" t="s">
        <v>138</v>
      </c>
      <c r="BI100" s="20" t="str">
        <f>$I$4</f>
        <v>Всего</v>
      </c>
      <c r="BJ100" s="20" t="str">
        <f>$J$4</f>
        <v>призеров </v>
      </c>
      <c r="BK100" s="20" t="str">
        <f>$K$4</f>
        <v>победителей</v>
      </c>
      <c r="BL100" s="31" t="s">
        <v>138</v>
      </c>
      <c r="BM100" s="20" t="str">
        <f>$I$4</f>
        <v>Всего</v>
      </c>
      <c r="BN100" s="20" t="str">
        <f>$J$4</f>
        <v>призеров </v>
      </c>
      <c r="BO100" s="20" t="str">
        <f>$K$4</f>
        <v>победителей</v>
      </c>
      <c r="BP100" s="31" t="s">
        <v>138</v>
      </c>
      <c r="BQ100" s="20" t="str">
        <f>$I$4</f>
        <v>Всего</v>
      </c>
      <c r="BR100" s="20" t="str">
        <f>$J$4</f>
        <v>призеров </v>
      </c>
      <c r="BS100" s="20" t="str">
        <f>$K$4</f>
        <v>победителей</v>
      </c>
      <c r="BT100" s="31" t="s">
        <v>138</v>
      </c>
      <c r="BU100" s="20" t="str">
        <f>$I$4</f>
        <v>Всего</v>
      </c>
      <c r="BV100" s="20" t="str">
        <f>$J$4</f>
        <v>призеров </v>
      </c>
      <c r="BW100" s="32" t="str">
        <f>$K$4</f>
        <v>победителей</v>
      </c>
    </row>
    <row r="101" spans="47:75" ht="22.5" customHeight="1">
      <c r="AU101" s="30" t="s">
        <v>68</v>
      </c>
      <c r="AV101" s="13">
        <f aca="true" t="shared" si="0" ref="AV101:AV106">COUNTIF($H$5:$H$23,AU101)</f>
        <v>0</v>
      </c>
      <c r="AW101" s="13">
        <f aca="true" t="shared" si="1" ref="AW101:AW106">SUMIF($H$5:$H$24,AU101,$I$5:$I$24)</f>
        <v>0</v>
      </c>
      <c r="AX101" s="13">
        <f aca="true" t="shared" si="2" ref="AX101:AX106">SUMIF($H$5:$H$24,AU101,$J$5:$J$24)</f>
        <v>0</v>
      </c>
      <c r="AY101" s="13">
        <f aca="true" t="shared" si="3" ref="AY101:AY106">SUMIF($H$5:$H$24,AU101,$K$5:$K$24)</f>
        <v>0</v>
      </c>
      <c r="AZ101" s="13">
        <f aca="true" t="shared" si="4" ref="AZ101:AZ106">COUNTIF($H$25:$H$47,AU101)</f>
        <v>3</v>
      </c>
      <c r="BA101" s="13">
        <f aca="true" t="shared" si="5" ref="BA101:BA106">SUMIF($H$25:$H$47,AU101,$I$25:$I$47)</f>
        <v>126</v>
      </c>
      <c r="BB101" s="13">
        <f aca="true" t="shared" si="6" ref="BB101:BB106">SUMIF($H$25:$H$47,AU101,$J$25:$J$47)</f>
        <v>42</v>
      </c>
      <c r="BC101" s="13">
        <f aca="true" t="shared" si="7" ref="BC101:BC106">SUMIF($H$25:$H$47,AU101,$K$25:$K$47)</f>
        <v>13</v>
      </c>
      <c r="BD101" s="13">
        <f aca="true" t="shared" si="8" ref="BD101:BD106">COUNTIF($H$48:$H$53,AU101)</f>
        <v>0</v>
      </c>
      <c r="BE101" s="13">
        <f aca="true" t="shared" si="9" ref="BE101:BE106">SUMIF($H$48:$H$53,AU101,$I$48:$I$53)</f>
        <v>0</v>
      </c>
      <c r="BF101" s="13">
        <f aca="true" t="shared" si="10" ref="BF101:BF106">SUMIF($H$48:$H$53,AU101,$J$48:$J$53)</f>
        <v>0</v>
      </c>
      <c r="BG101" s="13">
        <f aca="true" t="shared" si="11" ref="BG101:BG106">SUMIF($H$48:$H$53,AU101,$K$48:$K$53)</f>
        <v>0</v>
      </c>
      <c r="BH101" s="13">
        <f aca="true" t="shared" si="12" ref="BH101:BH106">COUNTIF($H$54:$H$62,AU101)</f>
        <v>1</v>
      </c>
      <c r="BI101" s="13">
        <f aca="true" t="shared" si="13" ref="BI101:BI106">SUMIF($H$54:$H$61,AU101,$I$54:$I$61)</f>
        <v>43</v>
      </c>
      <c r="BJ101" s="13">
        <f aca="true" t="shared" si="14" ref="BJ101:BJ106">SUMIF($H$54:$H$61,AU101,$J$54:$J$61)</f>
        <v>20</v>
      </c>
      <c r="BK101" s="13">
        <f aca="true" t="shared" si="15" ref="BK101:BK106">SUMIF($H$54:$H$61,AU101,$K$54:$K$61)</f>
        <v>9</v>
      </c>
      <c r="BL101" s="13">
        <f aca="true" t="shared" si="16" ref="BL101:BL106">COUNTIF($H$64:$H$64,AU101)</f>
        <v>0</v>
      </c>
      <c r="BM101" s="13">
        <f aca="true" t="shared" si="17" ref="BM101:BM106">SUMIF($H$64:$H$64,AU101,$I$64:$I$64)</f>
        <v>0</v>
      </c>
      <c r="BN101" s="13">
        <f aca="true" t="shared" si="18" ref="BN101:BN106">SUMIF($H$64:$H$64,AU101,$J$64:$J$64)</f>
        <v>0</v>
      </c>
      <c r="BO101" s="13">
        <f aca="true" t="shared" si="19" ref="BO101:BO106">SUMIF($H$64:$H$64,AU101,$K$64:$K$64)</f>
        <v>0</v>
      </c>
      <c r="BP101" s="13">
        <f aca="true" t="shared" si="20" ref="BP101:BP106">COUNTIF($H$65:$H$68,AU101)</f>
        <v>0</v>
      </c>
      <c r="BQ101" s="13">
        <f>SUMIF($H$65:$H$69,AU101,$I$65:$I$69)</f>
        <v>0</v>
      </c>
      <c r="BR101" s="13">
        <f>SUMIF($H$65:$H$69,AU101,$J$65:$J$69)</f>
        <v>0</v>
      </c>
      <c r="BS101" s="13">
        <f>SUMIF($H$65:$H$69,AU101,$K$65:$K$69)</f>
        <v>0</v>
      </c>
      <c r="BT101" s="13">
        <f>AV101+AZ101+BD101+BH101+BL101+BP101</f>
        <v>4</v>
      </c>
      <c r="BU101" s="13">
        <f>AW101+BA101+BE101+BI101+BM101+BQ101</f>
        <v>169</v>
      </c>
      <c r="BV101" s="13">
        <f aca="true" t="shared" si="21" ref="BT101:BW106">AX101+BB101+BF101+BJ101+BN101+BR101</f>
        <v>62</v>
      </c>
      <c r="BW101" s="156">
        <f t="shared" si="21"/>
        <v>22</v>
      </c>
    </row>
    <row r="102" spans="47:75" ht="22.5" customHeight="1">
      <c r="AU102" s="30" t="s">
        <v>12</v>
      </c>
      <c r="AV102" s="13">
        <f t="shared" si="0"/>
        <v>7</v>
      </c>
      <c r="AW102" s="13">
        <f t="shared" si="1"/>
        <v>50</v>
      </c>
      <c r="AX102" s="13">
        <f t="shared" si="2"/>
        <v>38</v>
      </c>
      <c r="AY102" s="13">
        <f t="shared" si="3"/>
        <v>21</v>
      </c>
      <c r="AZ102" s="13">
        <f t="shared" si="4"/>
        <v>7</v>
      </c>
      <c r="BA102" s="13">
        <f t="shared" si="5"/>
        <v>263</v>
      </c>
      <c r="BB102" s="13">
        <f t="shared" si="6"/>
        <v>77</v>
      </c>
      <c r="BC102" s="13">
        <f t="shared" si="7"/>
        <v>26</v>
      </c>
      <c r="BD102" s="13">
        <f t="shared" si="8"/>
        <v>1</v>
      </c>
      <c r="BE102" s="13">
        <f t="shared" si="9"/>
        <v>2</v>
      </c>
      <c r="BF102" s="13">
        <f t="shared" si="10"/>
        <v>2</v>
      </c>
      <c r="BG102" s="13">
        <f t="shared" si="11"/>
        <v>0</v>
      </c>
      <c r="BH102" s="13">
        <f t="shared" si="12"/>
        <v>2</v>
      </c>
      <c r="BI102" s="13">
        <f t="shared" si="13"/>
        <v>41</v>
      </c>
      <c r="BJ102" s="13">
        <f t="shared" si="14"/>
        <v>4</v>
      </c>
      <c r="BK102" s="13">
        <f t="shared" si="15"/>
        <v>3</v>
      </c>
      <c r="BL102" s="13">
        <f t="shared" si="16"/>
        <v>0</v>
      </c>
      <c r="BM102" s="13">
        <f t="shared" si="17"/>
        <v>0</v>
      </c>
      <c r="BN102" s="13">
        <f t="shared" si="18"/>
        <v>0</v>
      </c>
      <c r="BO102" s="13">
        <f t="shared" si="19"/>
        <v>0</v>
      </c>
      <c r="BP102" s="13">
        <f t="shared" si="20"/>
        <v>1</v>
      </c>
      <c r="BQ102" s="13">
        <f>SUMIF($H$64:$H$64,AY102,$I$64:$I$64)</f>
        <v>0</v>
      </c>
      <c r="BR102" s="13">
        <f>SUMIF($H$64:$H$64,AY102,$J$64:$J$64)</f>
        <v>0</v>
      </c>
      <c r="BS102" s="13">
        <f>SUMIF($H$64:$H$64,AY102,$K$64:$K$64)</f>
        <v>0</v>
      </c>
      <c r="BT102" s="13">
        <f t="shared" si="21"/>
        <v>18</v>
      </c>
      <c r="BU102" s="13">
        <f t="shared" si="21"/>
        <v>356</v>
      </c>
      <c r="BV102" s="13">
        <f t="shared" si="21"/>
        <v>121</v>
      </c>
      <c r="BW102" s="156">
        <f t="shared" si="21"/>
        <v>50</v>
      </c>
    </row>
    <row r="103" spans="47:75" ht="22.5" customHeight="1">
      <c r="AU103" s="30" t="s">
        <v>125</v>
      </c>
      <c r="AV103" s="13">
        <f t="shared" si="0"/>
        <v>5</v>
      </c>
      <c r="AW103" s="13">
        <f t="shared" si="1"/>
        <v>17</v>
      </c>
      <c r="AX103" s="13">
        <f t="shared" si="2"/>
        <v>12</v>
      </c>
      <c r="AY103" s="13">
        <f t="shared" si="3"/>
        <v>4</v>
      </c>
      <c r="AZ103" s="13">
        <f t="shared" si="4"/>
        <v>10</v>
      </c>
      <c r="BA103" s="13">
        <f t="shared" si="5"/>
        <v>50</v>
      </c>
      <c r="BB103" s="13">
        <f t="shared" si="6"/>
        <v>9</v>
      </c>
      <c r="BC103" s="13">
        <f t="shared" si="7"/>
        <v>4</v>
      </c>
      <c r="BD103" s="13">
        <f t="shared" si="8"/>
        <v>3</v>
      </c>
      <c r="BE103" s="13">
        <f t="shared" si="9"/>
        <v>6</v>
      </c>
      <c r="BF103" s="13">
        <f t="shared" si="10"/>
        <v>5</v>
      </c>
      <c r="BG103" s="13">
        <f t="shared" si="11"/>
        <v>3</v>
      </c>
      <c r="BH103" s="13">
        <f t="shared" si="12"/>
        <v>3</v>
      </c>
      <c r="BI103" s="13">
        <f t="shared" si="13"/>
        <v>35</v>
      </c>
      <c r="BJ103" s="13">
        <f t="shared" si="14"/>
        <v>7</v>
      </c>
      <c r="BK103" s="13">
        <f t="shared" si="15"/>
        <v>0</v>
      </c>
      <c r="BL103" s="13">
        <f t="shared" si="16"/>
        <v>0</v>
      </c>
      <c r="BM103" s="13">
        <f t="shared" si="17"/>
        <v>0</v>
      </c>
      <c r="BN103" s="13">
        <f t="shared" si="18"/>
        <v>0</v>
      </c>
      <c r="BO103" s="13">
        <f t="shared" si="19"/>
        <v>0</v>
      </c>
      <c r="BP103" s="13">
        <f t="shared" si="20"/>
        <v>3</v>
      </c>
      <c r="BQ103" s="13">
        <f>SUMIF($H$64:$H$64,AY103,$I$64:$I$64)</f>
        <v>0</v>
      </c>
      <c r="BR103" s="13">
        <f>SUMIF($H$64:$H$64,AY103,$J$64:$J$64)</f>
        <v>0</v>
      </c>
      <c r="BS103" s="13">
        <f>SUMIF($H$64:$H$64,AY103,$K$64:$K$64)</f>
        <v>0</v>
      </c>
      <c r="BT103" s="13">
        <f t="shared" si="21"/>
        <v>24</v>
      </c>
      <c r="BU103" s="13">
        <f t="shared" si="21"/>
        <v>108</v>
      </c>
      <c r="BV103" s="13">
        <f t="shared" si="21"/>
        <v>33</v>
      </c>
      <c r="BW103" s="156">
        <f t="shared" si="21"/>
        <v>11</v>
      </c>
    </row>
    <row r="104" spans="47:75" ht="22.5" customHeight="1">
      <c r="AU104" s="30" t="s">
        <v>13</v>
      </c>
      <c r="AV104" s="13">
        <f t="shared" si="0"/>
        <v>1</v>
      </c>
      <c r="AW104" s="13">
        <f t="shared" si="1"/>
        <v>1</v>
      </c>
      <c r="AX104" s="13">
        <f t="shared" si="2"/>
        <v>1</v>
      </c>
      <c r="AY104" s="13">
        <f t="shared" si="3"/>
        <v>1</v>
      </c>
      <c r="AZ104" s="13">
        <f t="shared" si="4"/>
        <v>0</v>
      </c>
      <c r="BA104" s="13">
        <f t="shared" si="5"/>
        <v>0</v>
      </c>
      <c r="BB104" s="13">
        <f t="shared" si="6"/>
        <v>0</v>
      </c>
      <c r="BC104" s="13">
        <f t="shared" si="7"/>
        <v>0</v>
      </c>
      <c r="BD104" s="13">
        <f t="shared" si="8"/>
        <v>0</v>
      </c>
      <c r="BE104" s="13">
        <f t="shared" si="9"/>
        <v>0</v>
      </c>
      <c r="BF104" s="13">
        <f t="shared" si="10"/>
        <v>0</v>
      </c>
      <c r="BG104" s="13">
        <f t="shared" si="11"/>
        <v>0</v>
      </c>
      <c r="BH104" s="13">
        <f t="shared" si="12"/>
        <v>0</v>
      </c>
      <c r="BI104" s="13">
        <f t="shared" si="13"/>
        <v>0</v>
      </c>
      <c r="BJ104" s="13">
        <f t="shared" si="14"/>
        <v>0</v>
      </c>
      <c r="BK104" s="13">
        <f t="shared" si="15"/>
        <v>0</v>
      </c>
      <c r="BL104" s="13">
        <f t="shared" si="16"/>
        <v>0</v>
      </c>
      <c r="BM104" s="13">
        <f t="shared" si="17"/>
        <v>0</v>
      </c>
      <c r="BN104" s="13">
        <f t="shared" si="18"/>
        <v>0</v>
      </c>
      <c r="BO104" s="13">
        <f t="shared" si="19"/>
        <v>0</v>
      </c>
      <c r="BP104" s="13">
        <f t="shared" si="20"/>
        <v>0</v>
      </c>
      <c r="BQ104" s="13">
        <f>SUMIF($H$64:$H$64,AY104,$I$64:$I$64)</f>
        <v>0</v>
      </c>
      <c r="BR104" s="13">
        <f>SUMIF($H$64:$H$64,AY104,$J$64:$J$64)</f>
        <v>0</v>
      </c>
      <c r="BS104" s="13">
        <f>SUMIF($H$64:$H$64,AY104,$K$64:$K$64)</f>
        <v>0</v>
      </c>
      <c r="BT104" s="13">
        <f t="shared" si="21"/>
        <v>1</v>
      </c>
      <c r="BU104" s="13">
        <f t="shared" si="21"/>
        <v>1</v>
      </c>
      <c r="BV104" s="13">
        <f t="shared" si="21"/>
        <v>1</v>
      </c>
      <c r="BW104" s="156">
        <f t="shared" si="21"/>
        <v>1</v>
      </c>
    </row>
    <row r="105" spans="47:75" ht="22.5" customHeight="1">
      <c r="AU105" s="30" t="s">
        <v>14</v>
      </c>
      <c r="AV105" s="13">
        <f t="shared" si="0"/>
        <v>5</v>
      </c>
      <c r="AW105" s="13">
        <f t="shared" si="1"/>
        <v>5</v>
      </c>
      <c r="AX105" s="13">
        <f t="shared" si="2"/>
        <v>2</v>
      </c>
      <c r="AY105" s="13">
        <f t="shared" si="3"/>
        <v>2</v>
      </c>
      <c r="AZ105" s="13">
        <f t="shared" si="4"/>
        <v>2</v>
      </c>
      <c r="BA105" s="13">
        <f t="shared" si="5"/>
        <v>5</v>
      </c>
      <c r="BB105" s="13">
        <f t="shared" si="6"/>
        <v>10</v>
      </c>
      <c r="BC105" s="13">
        <f t="shared" si="7"/>
        <v>2</v>
      </c>
      <c r="BD105" s="13">
        <f t="shared" si="8"/>
        <v>1</v>
      </c>
      <c r="BE105" s="13">
        <f t="shared" si="9"/>
        <v>2</v>
      </c>
      <c r="BF105" s="13">
        <f t="shared" si="10"/>
        <v>2</v>
      </c>
      <c r="BG105" s="13">
        <f t="shared" si="11"/>
        <v>2</v>
      </c>
      <c r="BH105" s="13">
        <f t="shared" si="12"/>
        <v>2</v>
      </c>
      <c r="BI105" s="13">
        <f t="shared" si="13"/>
        <v>2</v>
      </c>
      <c r="BJ105" s="13">
        <f t="shared" si="14"/>
        <v>1</v>
      </c>
      <c r="BK105" s="13">
        <f t="shared" si="15"/>
        <v>0</v>
      </c>
      <c r="BL105" s="13">
        <f t="shared" si="16"/>
        <v>0</v>
      </c>
      <c r="BM105" s="13">
        <f t="shared" si="17"/>
        <v>0</v>
      </c>
      <c r="BN105" s="13">
        <f t="shared" si="18"/>
        <v>0</v>
      </c>
      <c r="BO105" s="13">
        <f t="shared" si="19"/>
        <v>0</v>
      </c>
      <c r="BP105" s="13">
        <f t="shared" si="20"/>
        <v>0</v>
      </c>
      <c r="BQ105" s="13">
        <f>SUMIF($H$64:$H$64,AY105,$I$64:$I$64)</f>
        <v>0</v>
      </c>
      <c r="BR105" s="13">
        <f>SUMIF($H$64:$H$64,AY105,$J$64:$J$64)</f>
        <v>0</v>
      </c>
      <c r="BS105" s="13">
        <f>SUMIF($H$64:$H$64,AY105,$K$64:$K$64)</f>
        <v>0</v>
      </c>
      <c r="BT105" s="13">
        <f t="shared" si="21"/>
        <v>10</v>
      </c>
      <c r="BU105" s="13">
        <f t="shared" si="21"/>
        <v>14</v>
      </c>
      <c r="BV105" s="13">
        <f t="shared" si="21"/>
        <v>15</v>
      </c>
      <c r="BW105" s="156">
        <f t="shared" si="21"/>
        <v>6</v>
      </c>
    </row>
    <row r="106" spans="47:75" ht="22.5" customHeight="1" thickBot="1">
      <c r="AU106" s="38" t="s">
        <v>137</v>
      </c>
      <c r="AV106" s="39">
        <f t="shared" si="0"/>
        <v>1</v>
      </c>
      <c r="AW106" s="39">
        <f t="shared" si="1"/>
        <v>1</v>
      </c>
      <c r="AX106" s="39">
        <f t="shared" si="2"/>
        <v>1</v>
      </c>
      <c r="AY106" s="39">
        <f t="shared" si="3"/>
        <v>0</v>
      </c>
      <c r="AZ106" s="39">
        <f t="shared" si="4"/>
        <v>0</v>
      </c>
      <c r="BA106" s="39">
        <f t="shared" si="5"/>
        <v>0</v>
      </c>
      <c r="BB106" s="39">
        <f t="shared" si="6"/>
        <v>0</v>
      </c>
      <c r="BC106" s="39">
        <f t="shared" si="7"/>
        <v>0</v>
      </c>
      <c r="BD106" s="39">
        <f t="shared" si="8"/>
        <v>0</v>
      </c>
      <c r="BE106" s="39">
        <f t="shared" si="9"/>
        <v>0</v>
      </c>
      <c r="BF106" s="39">
        <f t="shared" si="10"/>
        <v>0</v>
      </c>
      <c r="BG106" s="39">
        <f t="shared" si="11"/>
        <v>0</v>
      </c>
      <c r="BH106" s="39">
        <f t="shared" si="12"/>
        <v>0</v>
      </c>
      <c r="BI106" s="39">
        <f t="shared" si="13"/>
        <v>0</v>
      </c>
      <c r="BJ106" s="39">
        <f t="shared" si="14"/>
        <v>0</v>
      </c>
      <c r="BK106" s="39">
        <f t="shared" si="15"/>
        <v>0</v>
      </c>
      <c r="BL106" s="39">
        <f t="shared" si="16"/>
        <v>0</v>
      </c>
      <c r="BM106" s="39">
        <f t="shared" si="17"/>
        <v>0</v>
      </c>
      <c r="BN106" s="39">
        <f t="shared" si="18"/>
        <v>0</v>
      </c>
      <c r="BO106" s="39">
        <f t="shared" si="19"/>
        <v>0</v>
      </c>
      <c r="BP106" s="39">
        <f t="shared" si="20"/>
        <v>0</v>
      </c>
      <c r="BQ106" s="39">
        <f>SUMIF($H$64:$H$64,AY106,$I$64:$I$64)</f>
        <v>0</v>
      </c>
      <c r="BR106" s="39">
        <f>SUMIF($H$64:$H$64,AY106,$J$64:$J$64)</f>
        <v>0</v>
      </c>
      <c r="BS106" s="39">
        <f>SUMIF($H$64:$H$64,AY106,$K$64:$K$64)</f>
        <v>0</v>
      </c>
      <c r="BT106" s="39">
        <f t="shared" si="21"/>
        <v>1</v>
      </c>
      <c r="BU106" s="39">
        <f t="shared" si="21"/>
        <v>1</v>
      </c>
      <c r="BV106" s="39">
        <f t="shared" si="21"/>
        <v>1</v>
      </c>
      <c r="BW106" s="157">
        <f t="shared" si="21"/>
        <v>0</v>
      </c>
    </row>
    <row r="107" spans="47:64" ht="15.75" thickBot="1">
      <c r="AU107" s="152" t="s">
        <v>136</v>
      </c>
      <c r="AV107" s="153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5"/>
      <c r="BL107" s="33"/>
    </row>
    <row r="108" spans="47:79" ht="35.25" customHeight="1">
      <c r="AU108" s="127" t="str">
        <f>AU99</f>
        <v>Уровень мероприятия</v>
      </c>
      <c r="AV108" s="114" t="str">
        <f>B70</f>
        <v>Футбол</v>
      </c>
      <c r="AW108" s="115"/>
      <c r="AX108" s="115"/>
      <c r="AY108" s="116"/>
      <c r="AZ108" s="114" t="str">
        <f>B81</f>
        <v>Хоккей</v>
      </c>
      <c r="BA108" s="115"/>
      <c r="BB108" s="115"/>
      <c r="BC108" s="116"/>
      <c r="BD108" s="114" t="str">
        <f>B89</f>
        <v>Спортивная аэробика</v>
      </c>
      <c r="BE108" s="115"/>
      <c r="BF108" s="115"/>
      <c r="BG108" s="116"/>
      <c r="BH108" s="114" t="s">
        <v>135</v>
      </c>
      <c r="BI108" s="115"/>
      <c r="BJ108" s="115"/>
      <c r="BK108" s="150"/>
      <c r="BL108" s="33"/>
      <c r="BM108" s="34"/>
      <c r="BN108" s="35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</row>
    <row r="109" spans="47:79" ht="85.5" customHeight="1">
      <c r="AU109" s="147"/>
      <c r="AV109" s="31" t="s">
        <v>138</v>
      </c>
      <c r="AW109" s="20" t="str">
        <f>$I$4</f>
        <v>Всего</v>
      </c>
      <c r="AX109" s="20" t="str">
        <f>$J$4</f>
        <v>призеров </v>
      </c>
      <c r="AY109" s="20" t="str">
        <f>$K$4</f>
        <v>победителей</v>
      </c>
      <c r="AZ109" s="31" t="s">
        <v>138</v>
      </c>
      <c r="BA109" s="20" t="str">
        <f>$I$4</f>
        <v>Всего</v>
      </c>
      <c r="BB109" s="20" t="str">
        <f>$J$4</f>
        <v>призеров </v>
      </c>
      <c r="BC109" s="20" t="str">
        <f>$K$4</f>
        <v>победителей</v>
      </c>
      <c r="BD109" s="31" t="s">
        <v>138</v>
      </c>
      <c r="BE109" s="20" t="str">
        <f>$I$4</f>
        <v>Всего</v>
      </c>
      <c r="BF109" s="20" t="str">
        <f>$J$4</f>
        <v>призеров </v>
      </c>
      <c r="BG109" s="20" t="str">
        <f>$K$4</f>
        <v>победителей</v>
      </c>
      <c r="BH109" s="31" t="s">
        <v>138</v>
      </c>
      <c r="BI109" s="20" t="str">
        <f>$I$4</f>
        <v>Всего</v>
      </c>
      <c r="BJ109" s="20" t="str">
        <f>$J$4</f>
        <v>призеров </v>
      </c>
      <c r="BK109" s="32" t="str">
        <f>$K$4</f>
        <v>победителей</v>
      </c>
      <c r="BL109" s="36"/>
      <c r="BM109" s="37"/>
      <c r="BN109" s="37"/>
      <c r="BO109" s="123"/>
      <c r="BP109" s="123"/>
      <c r="BQ109" s="123"/>
      <c r="BR109" s="123"/>
      <c r="BS109" s="123"/>
      <c r="BT109" s="36"/>
      <c r="BU109" s="111"/>
      <c r="BV109" s="111"/>
      <c r="BW109" s="111"/>
      <c r="BX109" s="111"/>
      <c r="BY109" s="111"/>
      <c r="BZ109" s="111"/>
      <c r="CA109" s="111"/>
    </row>
    <row r="110" spans="47:79" ht="15">
      <c r="AU110" s="30" t="s">
        <v>68</v>
      </c>
      <c r="AV110" s="13">
        <f>COUNTIF($H$70:$H$79,AU110)</f>
        <v>0</v>
      </c>
      <c r="AW110" s="13">
        <f>SUMIF($H$70:$H$79,AU110,$I$70:$I$79)</f>
        <v>0</v>
      </c>
      <c r="AX110" s="13">
        <f>SUMIF($H$70:$H$79,AU110,$J$69:$J$79)</f>
        <v>0</v>
      </c>
      <c r="AY110" s="13">
        <f>SUMIF($H$70:$H$79,AU110,$K$70:$K$79)</f>
        <v>0</v>
      </c>
      <c r="AZ110" s="13">
        <f>COUNTIF($H$81:$H$84,AU110)</f>
        <v>0</v>
      </c>
      <c r="BA110" s="13">
        <f>SUMIF($H$81:$H$84,AU110,$I$81:$I$84)</f>
        <v>0</v>
      </c>
      <c r="BB110" s="13">
        <f>SUMIF($H$81:$H$87,AU110,$J$81:$J$84)</f>
        <v>0</v>
      </c>
      <c r="BC110" s="13">
        <f>SUMIF($H$81:$H$84,AU110,$K$81:$K$84)</f>
        <v>0</v>
      </c>
      <c r="BD110" s="13">
        <f>COUNTIF($H$88:$H$90,AU110)</f>
        <v>0</v>
      </c>
      <c r="BE110" s="13">
        <f>SUMIF($H$88:$H$90,AU110,$I$88:$I$90)</f>
        <v>0</v>
      </c>
      <c r="BF110" s="13">
        <f>SUMIF($H$88:$H$94,AY110,$J$88:$J$90)</f>
        <v>0</v>
      </c>
      <c r="BG110" s="13">
        <f>SUMIF($H$88:$H$90,AU110,$K$88:$K$90)</f>
        <v>0</v>
      </c>
      <c r="BH110" s="13">
        <f aca="true" t="shared" si="22" ref="BH110:BK114">AV110+AZ110+BD110</f>
        <v>0</v>
      </c>
      <c r="BI110" s="13">
        <f t="shared" si="22"/>
        <v>0</v>
      </c>
      <c r="BJ110" s="13">
        <f t="shared" si="22"/>
        <v>0</v>
      </c>
      <c r="BK110" s="13">
        <f t="shared" si="22"/>
        <v>0</v>
      </c>
      <c r="BL110" s="33"/>
      <c r="BO110" s="123"/>
      <c r="BP110" s="123"/>
      <c r="BQ110" s="123"/>
      <c r="BR110" s="123"/>
      <c r="BS110" s="123"/>
      <c r="BT110" s="56"/>
      <c r="BU110" s="123"/>
      <c r="BV110" s="123"/>
      <c r="BW110" s="123"/>
      <c r="BX110" s="123"/>
      <c r="BY110" s="123"/>
      <c r="BZ110" s="123"/>
      <c r="CA110" s="123"/>
    </row>
    <row r="111" spans="47:79" ht="15">
      <c r="AU111" s="30" t="s">
        <v>12</v>
      </c>
      <c r="AV111" s="13">
        <f>COUNTIF($H$70:$H$79,AU111)</f>
        <v>0</v>
      </c>
      <c r="AW111" s="13">
        <f>SUMIF($H$70:$H$79,AU111,$I$70:$I$79)</f>
        <v>0</v>
      </c>
      <c r="AX111" s="13">
        <f>SUMIF($H$70:$H$79,AU111,$J$69:$J$79)</f>
        <v>0</v>
      </c>
      <c r="AY111" s="13">
        <f>SUMIF($H$70:$H$79,AU111,$K$70:$K$79)</f>
        <v>0</v>
      </c>
      <c r="AZ111" s="13">
        <f>COUNTIF($H$81:$H$84,AU111)</f>
        <v>0</v>
      </c>
      <c r="BA111" s="13">
        <f>SUMIF($H$81:$H$84,AU111,$I$81:$I$84)</f>
        <v>0</v>
      </c>
      <c r="BB111" s="13">
        <f>SUMIF($H$81:$H$87,AU111,$J$81:$J$84)</f>
        <v>17</v>
      </c>
      <c r="BC111" s="13">
        <f>SUMIF($H$81:$H$84,AU111,$K$81:$K$84)</f>
        <v>0</v>
      </c>
      <c r="BD111" s="13">
        <f>COUNTIF($H$88:$H$90,AU111)</f>
        <v>0</v>
      </c>
      <c r="BE111" s="13">
        <f>SUMIF($H$88:$H$90,AU111,$I$88:$I$90)</f>
        <v>0</v>
      </c>
      <c r="BF111" s="13">
        <f>SUMIF($H$88:$H$94,AY111,$J$88:$J$90)</f>
        <v>0</v>
      </c>
      <c r="BG111" s="13">
        <f>SUMIF($H$88:$H$90,AU111,$K$88:$K$90)</f>
        <v>0</v>
      </c>
      <c r="BH111" s="13">
        <f t="shared" si="22"/>
        <v>0</v>
      </c>
      <c r="BI111" s="13">
        <f t="shared" si="22"/>
        <v>0</v>
      </c>
      <c r="BJ111" s="13">
        <f t="shared" si="22"/>
        <v>17</v>
      </c>
      <c r="BK111" s="13">
        <f t="shared" si="22"/>
        <v>0</v>
      </c>
      <c r="BL111" s="33"/>
      <c r="BO111" s="123"/>
      <c r="BP111" s="123"/>
      <c r="BQ111" s="123"/>
      <c r="BR111" s="123"/>
      <c r="BS111" s="123"/>
      <c r="BT111" s="56"/>
      <c r="BU111" s="123"/>
      <c r="BV111" s="123"/>
      <c r="BW111" s="123"/>
      <c r="BX111" s="123"/>
      <c r="BY111" s="123"/>
      <c r="BZ111" s="123"/>
      <c r="CA111" s="123"/>
    </row>
    <row r="112" spans="47:79" ht="15">
      <c r="AU112" s="30" t="s">
        <v>125</v>
      </c>
      <c r="AV112" s="13">
        <f>COUNTIF($H$70:$H$79,AU112)</f>
        <v>10</v>
      </c>
      <c r="AW112" s="13">
        <f>SUMIF($H$70:$H$79,AU112,$I$70:$I$79)</f>
        <v>150</v>
      </c>
      <c r="AX112" s="13">
        <f>SUMIF($H$70:$H$79,AU112,$J$69:$J$79)</f>
        <v>0</v>
      </c>
      <c r="AY112" s="13">
        <f>SUMIF($H$70:$H$79,AU112,$K$70:$K$79)</f>
        <v>0</v>
      </c>
      <c r="AZ112" s="13">
        <f>COUNTIF($H$81:$H$84,AU112)</f>
        <v>4</v>
      </c>
      <c r="BA112" s="13">
        <f>SUMIF($H$81:$H$84,AU112,$I$81:$I$84)</f>
        <v>45</v>
      </c>
      <c r="BB112" s="13">
        <f>SUMIF($H$81:$H$87,AU112,$J$81:$J$84)</f>
        <v>45</v>
      </c>
      <c r="BC112" s="13">
        <f>SUMIF($H$81:$H$84,AU112,$K$81:$K$84)</f>
        <v>15</v>
      </c>
      <c r="BD112" s="13">
        <f>COUNTIF($H$88:$H$90,AU112)</f>
        <v>2</v>
      </c>
      <c r="BE112" s="13">
        <f>SUMIF($H$88:$H$90,AU112,$I$88:$I$90)</f>
        <v>35</v>
      </c>
      <c r="BF112" s="13">
        <f>SUMIF($H$88:$H$94,AY112,$J$88:$J$90)</f>
        <v>0</v>
      </c>
      <c r="BG112" s="13">
        <f>SUMIF($H$88:$H$90,AU112,$K$88:$K$90)</f>
        <v>0</v>
      </c>
      <c r="BH112" s="13">
        <f t="shared" si="22"/>
        <v>16</v>
      </c>
      <c r="BI112" s="13">
        <f t="shared" si="22"/>
        <v>230</v>
      </c>
      <c r="BJ112" s="13">
        <f t="shared" si="22"/>
        <v>45</v>
      </c>
      <c r="BK112" s="13">
        <f t="shared" si="22"/>
        <v>15</v>
      </c>
      <c r="BL112" s="33"/>
      <c r="BO112" s="123"/>
      <c r="BP112" s="123"/>
      <c r="BQ112" s="123"/>
      <c r="BR112" s="123"/>
      <c r="BS112" s="123"/>
      <c r="BT112" s="56"/>
      <c r="BU112" s="123"/>
      <c r="BV112" s="123"/>
      <c r="BW112" s="123"/>
      <c r="BX112" s="123"/>
      <c r="BY112" s="123"/>
      <c r="BZ112" s="123"/>
      <c r="CA112" s="123"/>
    </row>
    <row r="113" spans="47:79" ht="15">
      <c r="AU113" s="30" t="s">
        <v>13</v>
      </c>
      <c r="AV113" s="13">
        <f>COUNTIF($H$70:$H$79,AU113)</f>
        <v>0</v>
      </c>
      <c r="AW113" s="13">
        <f>SUMIF($H$70:$H$79,AU113,$I$70:$I$79)</f>
        <v>0</v>
      </c>
      <c r="AX113" s="13">
        <f>SUMIF($H$70:$H$79,AU113,$J$69:$J$79)</f>
        <v>0</v>
      </c>
      <c r="AY113" s="13">
        <f>SUMIF($H$70:$H$79,AU113,$K$70:$K$79)</f>
        <v>0</v>
      </c>
      <c r="AZ113" s="13">
        <f>COUNTIF($H$81:$H$84,AU113)</f>
        <v>0</v>
      </c>
      <c r="BA113" s="13">
        <f>SUMIF($H$81:$H$84,AU113,$I$81:$I$84)</f>
        <v>0</v>
      </c>
      <c r="BB113" s="13">
        <f>SUMIF($H$81:$H$87,AU113,$J$81:$J$84)</f>
        <v>0</v>
      </c>
      <c r="BC113" s="13">
        <f>SUMIF($H$81:$H$84,AU113,$K$81:$K$84)</f>
        <v>0</v>
      </c>
      <c r="BD113" s="13">
        <f>COUNTIF($H$88:$H$90,AU113)</f>
        <v>0</v>
      </c>
      <c r="BE113" s="13">
        <f>SUMIF($H$88:$H$90,AU113,$I$88:$I$90)</f>
        <v>0</v>
      </c>
      <c r="BF113" s="13">
        <f>SUMIF($H$88:$H$94,AY113,$J$88:$J$90)</f>
        <v>0</v>
      </c>
      <c r="BG113" s="13">
        <f>SUMIF($H$88:$H$90,AU113,$K$88:$K$90)</f>
        <v>0</v>
      </c>
      <c r="BH113" s="13">
        <f t="shared" si="22"/>
        <v>0</v>
      </c>
      <c r="BI113" s="13">
        <f t="shared" si="22"/>
        <v>0</v>
      </c>
      <c r="BJ113" s="13">
        <f t="shared" si="22"/>
        <v>0</v>
      </c>
      <c r="BK113" s="13">
        <f t="shared" si="22"/>
        <v>0</v>
      </c>
      <c r="BL113" s="33"/>
      <c r="BO113" s="123"/>
      <c r="BP113" s="123"/>
      <c r="BQ113" s="123"/>
      <c r="BR113" s="123"/>
      <c r="BS113" s="123"/>
      <c r="BT113" s="56"/>
      <c r="BU113" s="123"/>
      <c r="BV113" s="123"/>
      <c r="BW113" s="123"/>
      <c r="BX113" s="123"/>
      <c r="BY113" s="123"/>
      <c r="BZ113" s="123"/>
      <c r="CA113" s="123"/>
    </row>
    <row r="114" spans="47:79" ht="15.75" thickBot="1">
      <c r="AU114" s="38" t="s">
        <v>14</v>
      </c>
      <c r="AV114" s="39">
        <f>COUNTIF($H$70:$H$79,AU114)</f>
        <v>0</v>
      </c>
      <c r="AW114" s="39">
        <f>SUMIF($H$70:$H$79,AU114,$I$70:$I$79)</f>
        <v>0</v>
      </c>
      <c r="AX114" s="39">
        <f>SUMIF($H$70:$H$79,AU114,$J$69:$J$79)</f>
        <v>0</v>
      </c>
      <c r="AY114" s="39">
        <f>SUMIF($H$70:$H$79,AU114,$K$70:$K$79)</f>
        <v>0</v>
      </c>
      <c r="AZ114" s="39">
        <f>COUNTIF($H$81:$H$84,AU114)</f>
        <v>0</v>
      </c>
      <c r="BA114" s="39">
        <f>SUMIF($H$81:$H$84,AU114,$I$81:$I$84)</f>
        <v>0</v>
      </c>
      <c r="BB114" s="39">
        <f>SUMIF($H$81:$H$87,AU114,$J$81:$J$84)</f>
        <v>0</v>
      </c>
      <c r="BC114" s="39">
        <f>SUMIF($H$81:$H$84,AU114,$K$81:$K$84)</f>
        <v>0</v>
      </c>
      <c r="BD114" s="13">
        <f>COUNTIF($H$88:$H$90,AU114)</f>
        <v>0</v>
      </c>
      <c r="BE114" s="13">
        <f>SUMIF($H$88:$H$90,AU114,$I$88:$I$90)</f>
        <v>0</v>
      </c>
      <c r="BF114" s="13">
        <f>SUMIF($H$88:$H$94,AY114,$J$88:$J$90)</f>
        <v>0</v>
      </c>
      <c r="BG114" s="13">
        <f>SUMIF($H$88:$H$90,AU114,$K$88:$K$90)</f>
        <v>0</v>
      </c>
      <c r="BH114" s="13">
        <f t="shared" si="22"/>
        <v>0</v>
      </c>
      <c r="BI114" s="13">
        <f t="shared" si="22"/>
        <v>0</v>
      </c>
      <c r="BJ114" s="13">
        <f t="shared" si="22"/>
        <v>0</v>
      </c>
      <c r="BK114" s="13">
        <f t="shared" si="22"/>
        <v>0</v>
      </c>
      <c r="BL114" s="33"/>
      <c r="BO114" s="123"/>
      <c r="BP114" s="123"/>
      <c r="BQ114" s="123"/>
      <c r="BR114" s="123"/>
      <c r="BS114" s="123"/>
      <c r="BT114" s="56"/>
      <c r="BU114" s="123"/>
      <c r="BV114" s="123"/>
      <c r="BW114" s="123"/>
      <c r="BX114" s="123"/>
      <c r="BY114" s="123"/>
      <c r="BZ114" s="123"/>
      <c r="CA114" s="123"/>
    </row>
    <row r="115" spans="47:79" ht="15">
      <c r="AU115" s="33"/>
      <c r="AV115" s="33"/>
      <c r="AW115" s="33"/>
      <c r="AX115" s="33"/>
      <c r="AY115" s="33"/>
      <c r="AZ115" s="33"/>
      <c r="BA115" s="33"/>
      <c r="BB115" s="33"/>
      <c r="BO115" s="123"/>
      <c r="BP115" s="123"/>
      <c r="BQ115" s="123"/>
      <c r="BR115" s="123"/>
      <c r="BS115" s="123"/>
      <c r="BT115" s="56"/>
      <c r="BU115" s="123"/>
      <c r="BV115" s="123"/>
      <c r="BW115" s="123"/>
      <c r="BX115" s="123"/>
      <c r="BY115" s="123"/>
      <c r="BZ115" s="123"/>
      <c r="CA115" s="123"/>
    </row>
    <row r="116" spans="67:79" ht="15">
      <c r="BO116" s="123"/>
      <c r="BP116" s="123"/>
      <c r="BQ116" s="123"/>
      <c r="BR116" s="123"/>
      <c r="BS116" s="123"/>
      <c r="BT116" s="56"/>
      <c r="BU116" s="123"/>
      <c r="BV116" s="123"/>
      <c r="BW116" s="123"/>
      <c r="BX116" s="123"/>
      <c r="BY116" s="123"/>
      <c r="BZ116" s="123"/>
      <c r="CA116" s="123"/>
    </row>
    <row r="119" spans="32:34" ht="64.5">
      <c r="AF119" s="20" t="str">
        <f>$I$4</f>
        <v>Всего</v>
      </c>
      <c r="AG119" s="20" t="str">
        <f>$J$4</f>
        <v>призеров </v>
      </c>
      <c r="AH119" s="20" t="str">
        <f>$K$4</f>
        <v>победителей</v>
      </c>
    </row>
  </sheetData>
  <sheetProtection/>
  <mergeCells count="77">
    <mergeCell ref="E3:E4"/>
    <mergeCell ref="B65:B68"/>
    <mergeCell ref="BU113:BV113"/>
    <mergeCell ref="BH108:BK108"/>
    <mergeCell ref="BO115:BS115"/>
    <mergeCell ref="BW113:BY113"/>
    <mergeCell ref="BO110:BS110"/>
    <mergeCell ref="BO109:BS109"/>
    <mergeCell ref="BO111:BS111"/>
    <mergeCell ref="BO112:BS112"/>
    <mergeCell ref="BO113:BS113"/>
    <mergeCell ref="BO114:BS114"/>
    <mergeCell ref="BW114:BY114"/>
    <mergeCell ref="BU116:BV116"/>
    <mergeCell ref="BW116:BY116"/>
    <mergeCell ref="BZ116:CA116"/>
    <mergeCell ref="BZ115:CA115"/>
    <mergeCell ref="BW115:BY115"/>
    <mergeCell ref="BU115:BV115"/>
    <mergeCell ref="BZ110:CA110"/>
    <mergeCell ref="BZ114:CA114"/>
    <mergeCell ref="BU111:BV111"/>
    <mergeCell ref="BW111:BY111"/>
    <mergeCell ref="BZ111:CA111"/>
    <mergeCell ref="BU112:BV112"/>
    <mergeCell ref="BW112:BY112"/>
    <mergeCell ref="BZ112:CA112"/>
    <mergeCell ref="BZ113:CA113"/>
    <mergeCell ref="BU114:BV114"/>
    <mergeCell ref="AU99:AU100"/>
    <mergeCell ref="BP99:BS99"/>
    <mergeCell ref="BO108:CA108"/>
    <mergeCell ref="BL99:BO99"/>
    <mergeCell ref="AU108:AU109"/>
    <mergeCell ref="BH99:BK99"/>
    <mergeCell ref="AV108:AY108"/>
    <mergeCell ref="BD108:BG108"/>
    <mergeCell ref="B1:L1"/>
    <mergeCell ref="B2:L2"/>
    <mergeCell ref="B3:B4"/>
    <mergeCell ref="C3:C4"/>
    <mergeCell ref="D3:D4"/>
    <mergeCell ref="F3:F4"/>
    <mergeCell ref="G3:G4"/>
    <mergeCell ref="H3:H4"/>
    <mergeCell ref="I3:K3"/>
    <mergeCell ref="L3:L4"/>
    <mergeCell ref="B5:B23"/>
    <mergeCell ref="BO116:BS116"/>
    <mergeCell ref="BD99:BG99"/>
    <mergeCell ref="AZ99:BC99"/>
    <mergeCell ref="BW109:BY109"/>
    <mergeCell ref="C69:L69"/>
    <mergeCell ref="C80:L80"/>
    <mergeCell ref="B25:B46"/>
    <mergeCell ref="B48:B52"/>
    <mergeCell ref="B54:B61"/>
    <mergeCell ref="B70:B74"/>
    <mergeCell ref="BU110:BV110"/>
    <mergeCell ref="BW110:BY110"/>
    <mergeCell ref="B81:B88"/>
    <mergeCell ref="BU109:BV109"/>
    <mergeCell ref="AV99:AY99"/>
    <mergeCell ref="C94:L94"/>
    <mergeCell ref="C88:L88"/>
    <mergeCell ref="AU98:CA98"/>
    <mergeCell ref="B89:B93"/>
    <mergeCell ref="C24:L24"/>
    <mergeCell ref="C53:L53"/>
    <mergeCell ref="C62:L62"/>
    <mergeCell ref="BZ109:CA109"/>
    <mergeCell ref="C47:L47"/>
    <mergeCell ref="C64:L64"/>
    <mergeCell ref="AU97:CA97"/>
    <mergeCell ref="BT99:BW99"/>
    <mergeCell ref="AZ108:BC108"/>
    <mergeCell ref="AU107:BK107"/>
  </mergeCells>
  <dataValidations count="2">
    <dataValidation type="list" allowBlank="1" showInputMessage="1" showErrorMessage="1" sqref="AU110:AU115 AV115">
      <formula1>$AA$3:$AA$46</formula1>
    </dataValidation>
    <dataValidation type="list" allowBlank="1" showInputMessage="1" showErrorMessage="1" sqref="H48:H62 H64:H65536 H1:H46">
      <formula1>$AU$101:$AU$106</formula1>
    </dataValidation>
  </dataValidations>
  <printOptions/>
  <pageMargins left="0.25" right="0.25" top="0.75" bottom="0.75" header="0.3" footer="0.3"/>
  <pageSetup horizontalDpi="600" verticalDpi="600" orientation="landscape" paperSize="9" scale="93" r:id="rId1"/>
  <rowBreaks count="6" manualBreakCount="6">
    <brk id="12" min="1" max="11" man="1"/>
    <brk id="41" min="1" max="11" man="1"/>
    <brk id="53" min="1" max="11" man="1"/>
    <brk id="59" min="1" max="11" man="1"/>
    <brk id="75" min="1" max="11" man="1"/>
    <brk id="7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Пользователь Windows</cp:lastModifiedBy>
  <cp:lastPrinted>2017-01-10T08:40:46Z</cp:lastPrinted>
  <dcterms:created xsi:type="dcterms:W3CDTF">2015-01-26T03:48:54Z</dcterms:created>
  <dcterms:modified xsi:type="dcterms:W3CDTF">2017-01-10T08:44:48Z</dcterms:modified>
  <cp:category/>
  <cp:version/>
  <cp:contentType/>
  <cp:contentStatus/>
</cp:coreProperties>
</file>