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1295" windowHeight="7365" activeTab="4"/>
  </bookViews>
  <sheets>
    <sheet name="прыжок в длину юноши" sheetId="1" r:id="rId1"/>
    <sheet name="прыжок в длину девушки" sheetId="2" r:id="rId2"/>
    <sheet name="пресс" sheetId="3" r:id="rId3"/>
    <sheet name="подтягивание" sheetId="4" r:id="rId4"/>
    <sheet name="итоговый" sheetId="5" r:id="rId5"/>
  </sheets>
  <definedNames>
    <definedName name="_xlnm.Print_Area" localSheetId="4">итоговый!$A$1:$J$50</definedName>
    <definedName name="_xlnm.Print_Area" localSheetId="3">подтягивание!$A$1:$E$27</definedName>
    <definedName name="_xlnm.Print_Area" localSheetId="2">пресс!$A$1:$E$27</definedName>
    <definedName name="_xlnm.Print_Area" localSheetId="1">'прыжок в длину девушки'!$A$1:$J$27</definedName>
    <definedName name="_xlnm.Print_Area" localSheetId="0">'прыжок в длину юноши'!$A$1:$J$27</definedName>
  </definedNames>
  <calcPr calcId="125725"/>
</workbook>
</file>

<file path=xl/calcChain.xml><?xml version="1.0" encoding="utf-8"?>
<calcChain xmlns="http://schemas.openxmlformats.org/spreadsheetml/2006/main">
  <c r="B4" i="1"/>
  <c r="B27" i="3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27" i="4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23" i="2"/>
  <c r="B24"/>
  <c r="B25"/>
  <c r="B26"/>
  <c r="B27"/>
  <c r="B22"/>
  <c r="B17"/>
  <c r="B18"/>
  <c r="B19"/>
  <c r="B20"/>
  <c r="B21"/>
  <c r="B16"/>
  <c r="B11"/>
  <c r="B12"/>
  <c r="B13"/>
  <c r="B14"/>
  <c r="B15"/>
  <c r="B10"/>
  <c r="B5"/>
  <c r="B6"/>
  <c r="B7"/>
  <c r="B8"/>
  <c r="B9"/>
  <c r="B4"/>
  <c r="B23" i="1"/>
  <c r="B24"/>
  <c r="B25"/>
  <c r="B26"/>
  <c r="B27"/>
  <c r="B22"/>
  <c r="B17"/>
  <c r="B18"/>
  <c r="B19"/>
  <c r="B20"/>
  <c r="B21"/>
  <c r="B16"/>
  <c r="B11"/>
  <c r="B12"/>
  <c r="B13"/>
  <c r="B14"/>
  <c r="B15"/>
  <c r="B10"/>
  <c r="B5"/>
  <c r="B6"/>
  <c r="B7"/>
  <c r="B8"/>
  <c r="B9"/>
  <c r="E5" i="4"/>
  <c r="F4" i="5" s="1"/>
  <c r="E6" i="4"/>
  <c r="F5" i="5" s="1"/>
  <c r="E7" i="4"/>
  <c r="F6" i="5" s="1"/>
  <c r="E8" i="4"/>
  <c r="F7" i="5" s="1"/>
  <c r="E9" i="4"/>
  <c r="F8" i="5" s="1"/>
  <c r="E10" i="4"/>
  <c r="F15" i="5" s="1"/>
  <c r="E11" i="4"/>
  <c r="F16" i="5" s="1"/>
  <c r="E12" i="4"/>
  <c r="F17" i="5" s="1"/>
  <c r="E13" i="4"/>
  <c r="F18" i="5" s="1"/>
  <c r="E14" i="4"/>
  <c r="F19" i="5" s="1"/>
  <c r="E15" i="4"/>
  <c r="F20" i="5" s="1"/>
  <c r="E16" i="4"/>
  <c r="F27" i="5" s="1"/>
  <c r="E17" i="4"/>
  <c r="F28" i="5" s="1"/>
  <c r="E18" i="4"/>
  <c r="F29" i="5" s="1"/>
  <c r="E19" i="4"/>
  <c r="F30" i="5" s="1"/>
  <c r="E20" i="4"/>
  <c r="F31" i="5" s="1"/>
  <c r="E21" i="4"/>
  <c r="F32" i="5" s="1"/>
  <c r="E22" i="4"/>
  <c r="F39" i="5" s="1"/>
  <c r="E23" i="4"/>
  <c r="F40" i="5" s="1"/>
  <c r="E24" i="4"/>
  <c r="F41" i="5" s="1"/>
  <c r="E25" i="4"/>
  <c r="F42" i="5" s="1"/>
  <c r="E26" i="4"/>
  <c r="F43" i="5" s="1"/>
  <c r="E27" i="4"/>
  <c r="F44" i="5" s="1"/>
  <c r="E4" i="4"/>
  <c r="F3" i="5" s="1"/>
  <c r="E5" i="3"/>
  <c r="E10" i="5" s="1"/>
  <c r="E6" i="3"/>
  <c r="E11" i="5" s="1"/>
  <c r="E7" i="3"/>
  <c r="E12" i="5" s="1"/>
  <c r="E8" i="3"/>
  <c r="E13" i="5" s="1"/>
  <c r="E9" i="3"/>
  <c r="E14" i="5" s="1"/>
  <c r="E10" i="3"/>
  <c r="E21" i="5" s="1"/>
  <c r="E11" i="3"/>
  <c r="E22" i="5" s="1"/>
  <c r="E12" i="3"/>
  <c r="E23" i="5" s="1"/>
  <c r="E13" i="3"/>
  <c r="E24" i="5" s="1"/>
  <c r="E14" i="3"/>
  <c r="E25" i="5" s="1"/>
  <c r="E15" i="3"/>
  <c r="E26" i="5" s="1"/>
  <c r="E16" i="3"/>
  <c r="E33" i="5" s="1"/>
  <c r="E17" i="3"/>
  <c r="E34" i="5" s="1"/>
  <c r="E18" i="3"/>
  <c r="E35" i="5" s="1"/>
  <c r="E19" i="3"/>
  <c r="E36" i="5" s="1"/>
  <c r="E20" i="3"/>
  <c r="E37" i="5" s="1"/>
  <c r="E21" i="3"/>
  <c r="E38" i="5" s="1"/>
  <c r="E22" i="3"/>
  <c r="E45" i="5" s="1"/>
  <c r="E23" i="3"/>
  <c r="E46" i="5" s="1"/>
  <c r="E24" i="3"/>
  <c r="E47" i="5" s="1"/>
  <c r="E25" i="3"/>
  <c r="E48" i="5" s="1"/>
  <c r="E26" i="3"/>
  <c r="E49" i="5" s="1"/>
  <c r="E27" i="3"/>
  <c r="E50" i="5" s="1"/>
  <c r="E4" i="3"/>
  <c r="E9" i="5" s="1"/>
  <c r="G27" i="2"/>
  <c r="G26"/>
  <c r="G25"/>
  <c r="H25" s="1"/>
  <c r="G24"/>
  <c r="G23"/>
  <c r="G22"/>
  <c r="G21"/>
  <c r="G20"/>
  <c r="G19"/>
  <c r="G18"/>
  <c r="G17"/>
  <c r="H17" s="1"/>
  <c r="G16"/>
  <c r="G15"/>
  <c r="G14"/>
  <c r="G13"/>
  <c r="G12"/>
  <c r="G11"/>
  <c r="G10"/>
  <c r="G9"/>
  <c r="H9" s="1"/>
  <c r="G8"/>
  <c r="G7"/>
  <c r="G6"/>
  <c r="G5"/>
  <c r="H26" s="1"/>
  <c r="G4"/>
  <c r="G5" i="1"/>
  <c r="H16" s="1"/>
  <c r="G6"/>
  <c r="G7"/>
  <c r="G8"/>
  <c r="G9"/>
  <c r="H9" s="1"/>
  <c r="G10"/>
  <c r="G11"/>
  <c r="G12"/>
  <c r="G13"/>
  <c r="H13" s="1"/>
  <c r="G14"/>
  <c r="G15"/>
  <c r="G16"/>
  <c r="G17"/>
  <c r="G18"/>
  <c r="G19"/>
  <c r="G20"/>
  <c r="G21"/>
  <c r="H21" s="1"/>
  <c r="G22"/>
  <c r="G23"/>
  <c r="H23" s="1"/>
  <c r="G24"/>
  <c r="G25"/>
  <c r="H25" s="1"/>
  <c r="G26"/>
  <c r="G27"/>
  <c r="G4"/>
  <c r="H19"/>
  <c r="I19" s="1"/>
  <c r="H11"/>
  <c r="I11" s="1"/>
  <c r="H5"/>
  <c r="I5" s="1"/>
  <c r="H22"/>
  <c r="D39" i="5" s="1"/>
  <c r="G39" s="1"/>
  <c r="H12" i="1"/>
  <c r="D17" i="5" s="1"/>
  <c r="H27" i="2"/>
  <c r="I27" s="1"/>
  <c r="H23"/>
  <c r="I23" s="1"/>
  <c r="H19"/>
  <c r="I19" s="1"/>
  <c r="H15"/>
  <c r="I15" s="1"/>
  <c r="H11"/>
  <c r="I11" s="1"/>
  <c r="H7"/>
  <c r="I7" s="1"/>
  <c r="H8"/>
  <c r="D13" i="5" s="1"/>
  <c r="G13" s="1"/>
  <c r="H12" i="2"/>
  <c r="D23" i="5" s="1"/>
  <c r="H20" i="2"/>
  <c r="D37" i="5" s="1"/>
  <c r="G37" s="1"/>
  <c r="H4" i="2"/>
  <c r="D9" i="5" s="1"/>
  <c r="H13" i="2"/>
  <c r="I13" s="1"/>
  <c r="H21"/>
  <c r="I21" s="1"/>
  <c r="H5"/>
  <c r="I5" s="1"/>
  <c r="H8" i="1"/>
  <c r="D7" i="5" s="1"/>
  <c r="H26" i="1"/>
  <c r="D43" i="5" s="1"/>
  <c r="G43" s="1"/>
  <c r="H15" i="1"/>
  <c r="I15" s="1"/>
  <c r="H10"/>
  <c r="D15" i="5" s="1"/>
  <c r="G15" s="1"/>
  <c r="H18" i="1"/>
  <c r="D29" i="5" s="1"/>
  <c r="H24" i="1"/>
  <c r="D41" i="5" s="1"/>
  <c r="G41" s="1"/>
  <c r="H7" i="1"/>
  <c r="I7" s="1"/>
  <c r="H17"/>
  <c r="I17" s="1"/>
  <c r="H27"/>
  <c r="I27" s="1"/>
  <c r="I25" l="1"/>
  <c r="D42" i="5"/>
  <c r="G42" s="1"/>
  <c r="I23" i="1"/>
  <c r="D40" i="5"/>
  <c r="G40" s="1"/>
  <c r="I21" i="1"/>
  <c r="D32" i="5"/>
  <c r="G32" s="1"/>
  <c r="I13" i="1"/>
  <c r="D18" i="5"/>
  <c r="G18" s="1"/>
  <c r="I9" i="1"/>
  <c r="D8" i="5"/>
  <c r="G8" s="1"/>
  <c r="D27"/>
  <c r="G27" s="1"/>
  <c r="I16" i="1"/>
  <c r="I26" i="2"/>
  <c r="D49" i="5"/>
  <c r="G49" s="1"/>
  <c r="I9" i="2"/>
  <c r="D14" i="5"/>
  <c r="G14" s="1"/>
  <c r="I17" i="2"/>
  <c r="D34" i="5"/>
  <c r="G34" s="1"/>
  <c r="I25" i="2"/>
  <c r="D48" i="5"/>
  <c r="G48" s="1"/>
  <c r="G29"/>
  <c r="G7"/>
  <c r="G9"/>
  <c r="G23"/>
  <c r="G17"/>
  <c r="I26" i="1"/>
  <c r="I24"/>
  <c r="I22"/>
  <c r="I18"/>
  <c r="I12"/>
  <c r="I10"/>
  <c r="I8"/>
  <c r="I4" i="2"/>
  <c r="I20"/>
  <c r="I12"/>
  <c r="I8"/>
  <c r="D12" i="5"/>
  <c r="G12" s="1"/>
  <c r="D44"/>
  <c r="G44" s="1"/>
  <c r="D28"/>
  <c r="G28" s="1"/>
  <c r="D6"/>
  <c r="G6" s="1"/>
  <c r="H4" i="1"/>
  <c r="H20"/>
  <c r="H14"/>
  <c r="H6"/>
  <c r="D20" i="5"/>
  <c r="G20" s="1"/>
  <c r="D10"/>
  <c r="G10" s="1"/>
  <c r="H6" i="2"/>
  <c r="D38" i="5"/>
  <c r="G38" s="1"/>
  <c r="D24"/>
  <c r="G24" s="1"/>
  <c r="H24" i="2"/>
  <c r="H16"/>
  <c r="H10"/>
  <c r="H14"/>
  <c r="H18"/>
  <c r="H22"/>
  <c r="D22" i="5"/>
  <c r="G22" s="1"/>
  <c r="D26"/>
  <c r="G26" s="1"/>
  <c r="D36"/>
  <c r="G36" s="1"/>
  <c r="D46"/>
  <c r="G46" s="1"/>
  <c r="D50"/>
  <c r="G50" s="1"/>
  <c r="D4"/>
  <c r="G4" s="1"/>
  <c r="D16"/>
  <c r="G16" s="1"/>
  <c r="D30"/>
  <c r="G30" s="1"/>
  <c r="H39" l="1"/>
  <c r="I18" i="2"/>
  <c r="D35" i="5"/>
  <c r="G35" s="1"/>
  <c r="I10" i="2"/>
  <c r="J4" s="1"/>
  <c r="D21" i="5"/>
  <c r="G21" s="1"/>
  <c r="I24" i="2"/>
  <c r="J24" s="1"/>
  <c r="D47" i="5"/>
  <c r="G47" s="1"/>
  <c r="I6" i="1"/>
  <c r="D5" i="5"/>
  <c r="G5" s="1"/>
  <c r="D31"/>
  <c r="G31" s="1"/>
  <c r="H27" s="1"/>
  <c r="I20" i="1"/>
  <c r="D45" i="5"/>
  <c r="G45" s="1"/>
  <c r="H45" s="1"/>
  <c r="I39" s="1"/>
  <c r="I22" i="2"/>
  <c r="D25" i="5"/>
  <c r="G25" s="1"/>
  <c r="I14" i="2"/>
  <c r="D33" i="5"/>
  <c r="G33" s="1"/>
  <c r="H33" s="1"/>
  <c r="I16" i="2"/>
  <c r="D11" i="5"/>
  <c r="G11" s="1"/>
  <c r="H9" s="1"/>
  <c r="I6" i="2"/>
  <c r="D19" i="5"/>
  <c r="G19" s="1"/>
  <c r="I14" i="1"/>
  <c r="I4"/>
  <c r="J8" s="1"/>
  <c r="D3" i="5"/>
  <c r="G3" s="1"/>
  <c r="H3" s="1"/>
  <c r="J8" i="2"/>
  <c r="J22" i="1"/>
  <c r="H15" i="5"/>
  <c r="J18" i="1"/>
  <c r="J19" i="2"/>
  <c r="J9"/>
  <c r="J21" i="1"/>
  <c r="J25" l="1"/>
  <c r="J9"/>
  <c r="J25" i="2"/>
  <c r="J15"/>
  <c r="J4" i="1"/>
  <c r="J17"/>
  <c r="J11"/>
  <c r="J7"/>
  <c r="J15"/>
  <c r="J19"/>
  <c r="J27"/>
  <c r="J5"/>
  <c r="J6" i="2"/>
  <c r="J5"/>
  <c r="J11"/>
  <c r="J27"/>
  <c r="J7"/>
  <c r="J23"/>
  <c r="I27" i="5"/>
  <c r="J6" i="1"/>
  <c r="J10" i="2"/>
  <c r="J18"/>
  <c r="J23" i="1"/>
  <c r="J13"/>
  <c r="J26" i="2"/>
  <c r="J17"/>
  <c r="J13"/>
  <c r="J21"/>
  <c r="J24" i="1"/>
  <c r="J10"/>
  <c r="J12" i="2"/>
  <c r="J16" i="1"/>
  <c r="J26"/>
  <c r="J12"/>
  <c r="J20" i="2"/>
  <c r="I3" i="5"/>
  <c r="J14" i="1"/>
  <c r="J16" i="2"/>
  <c r="J14"/>
  <c r="J22"/>
  <c r="J20" i="1"/>
  <c r="H21" i="5"/>
  <c r="I15" s="1"/>
  <c r="J15" s="1"/>
  <c r="J39" l="1"/>
  <c r="J27"/>
  <c r="J3"/>
</calcChain>
</file>

<file path=xl/sharedStrings.xml><?xml version="1.0" encoding="utf-8"?>
<sst xmlns="http://schemas.openxmlformats.org/spreadsheetml/2006/main" count="259" uniqueCount="75">
  <si>
    <t>№</t>
  </si>
  <si>
    <t>Фамилия, имя участника</t>
  </si>
  <si>
    <t>Школа</t>
  </si>
  <si>
    <t>результат</t>
  </si>
  <si>
    <t>1 попытка</t>
  </si>
  <si>
    <t>2 попытка</t>
  </si>
  <si>
    <t>3 попытка</t>
  </si>
  <si>
    <t>Прыжок в длину с места (юноши)</t>
  </si>
  <si>
    <t>итоговый результат</t>
  </si>
  <si>
    <t>место</t>
  </si>
  <si>
    <t>Прыжок в длину с места (девушки)</t>
  </si>
  <si>
    <t>Пресс (девушки)</t>
  </si>
  <si>
    <t>ООШ №2</t>
  </si>
  <si>
    <t>ООШ №20</t>
  </si>
  <si>
    <t>СОШ №15</t>
  </si>
  <si>
    <t>интернат</t>
  </si>
  <si>
    <t>сумма мест</t>
  </si>
  <si>
    <t xml:space="preserve">очки </t>
  </si>
  <si>
    <t>прыжок в длину</t>
  </si>
  <si>
    <t>пресс</t>
  </si>
  <si>
    <t>подтягивание</t>
  </si>
  <si>
    <t>Подтягивание (юноши)</t>
  </si>
  <si>
    <t>сумма очков</t>
  </si>
  <si>
    <t>командное место</t>
  </si>
  <si>
    <t>Дорожевец Дмитрий</t>
  </si>
  <si>
    <t>Бузмаков Александр</t>
  </si>
  <si>
    <t>Дудин Александр</t>
  </si>
  <si>
    <t>Ярославцев Дмитрий</t>
  </si>
  <si>
    <t>Гурьянов Кирилл</t>
  </si>
  <si>
    <t>Бычина Дарья</t>
  </si>
  <si>
    <t>Шамич Алина</t>
  </si>
  <si>
    <t>Приходько Анастасия</t>
  </si>
  <si>
    <t>Марьина Анна</t>
  </si>
  <si>
    <t>Кобелева Ольга</t>
  </si>
  <si>
    <t>Тюмина Алена</t>
  </si>
  <si>
    <t>Дмитриев Фарит</t>
  </si>
  <si>
    <t>Гридюшко Ольга</t>
  </si>
  <si>
    <t>Заец Светлана</t>
  </si>
  <si>
    <t>Косых Галина</t>
  </si>
  <si>
    <t>Кузнецова Ксения</t>
  </si>
  <si>
    <t>Жигачев Савелий</t>
  </si>
  <si>
    <t>Калинин Василий</t>
  </si>
  <si>
    <t>Михеев Егор</t>
  </si>
  <si>
    <t>Черепанов Илья</t>
  </si>
  <si>
    <t>Гредюшко Дмитрий</t>
  </si>
  <si>
    <t>Марамзин Вячеслав</t>
  </si>
  <si>
    <t>Никулин Сергей</t>
  </si>
  <si>
    <t>Кузьмин Дмитрий</t>
  </si>
  <si>
    <t>Сушенцев Александр</t>
  </si>
  <si>
    <t>Блохин Даниил</t>
  </si>
  <si>
    <t>Селюков Кирилл</t>
  </si>
  <si>
    <t>Егоров Илья</t>
  </si>
  <si>
    <t>Лебедев Дмитрий</t>
  </si>
  <si>
    <t>Иванов Олег</t>
  </si>
  <si>
    <t>Сячихина Эда</t>
  </si>
  <si>
    <t>Ильина Виолетта</t>
  </si>
  <si>
    <t>Носкова Анна</t>
  </si>
  <si>
    <t>Шарафеева Диана</t>
  </si>
  <si>
    <t>Зарипова Виолетта</t>
  </si>
  <si>
    <t>Тарасова Елена</t>
  </si>
  <si>
    <t>Грицишина Екатерина</t>
  </si>
  <si>
    <t>Крупина Анастасия</t>
  </si>
  <si>
    <t>Кузина Алина</t>
  </si>
  <si>
    <t>Пескив Анна</t>
  </si>
  <si>
    <t>Чупарина Валентина</t>
  </si>
  <si>
    <t>Шагапова Валерия</t>
  </si>
  <si>
    <t>Губайдуллин Даниил</t>
  </si>
  <si>
    <t>Терентьев Илья</t>
  </si>
  <si>
    <t>Голодняк Денис</t>
  </si>
  <si>
    <t>Токарева Дарья</t>
  </si>
  <si>
    <t>Мингазова Юлия</t>
  </si>
  <si>
    <t>Шипиловских Николай</t>
  </si>
  <si>
    <t>Сумма мест</t>
  </si>
  <si>
    <t>место в многоборье</t>
  </si>
  <si>
    <t>Колесников Егор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</si>
</sst>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5" xfId="0" applyBorder="1"/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27"/>
  <sheetViews>
    <sheetView view="pageBreakPreview" zoomScale="60" zoomScaleNormal="100" workbookViewId="0">
      <selection activeCell="J19" sqref="J19"/>
    </sheetView>
  </sheetViews>
  <sheetFormatPr defaultRowHeight="15"/>
  <cols>
    <col min="1" max="1" width="5" customWidth="1"/>
    <col min="2" max="2" width="27.5703125" customWidth="1"/>
    <col min="3" max="3" width="15" customWidth="1"/>
    <col min="4" max="6" width="11.5703125" customWidth="1"/>
    <col min="7" max="7" width="12.28515625" customWidth="1"/>
    <col min="8" max="8" width="10.5703125" customWidth="1"/>
    <col min="9" max="9" width="9.85546875" customWidth="1"/>
    <col min="10" max="10" width="12.140625" customWidth="1"/>
    <col min="11" max="11" width="10.42578125" customWidth="1"/>
  </cols>
  <sheetData>
    <row r="1" spans="1:256" ht="24" thickBot="1">
      <c r="A1" s="24" t="s">
        <v>7</v>
      </c>
      <c r="B1" s="24"/>
      <c r="C1" s="24"/>
      <c r="D1" s="24"/>
      <c r="E1" s="24"/>
      <c r="F1" s="24"/>
      <c r="G1" s="24"/>
      <c r="H1" s="24"/>
    </row>
    <row r="2" spans="1:256">
      <c r="A2" s="25" t="s">
        <v>0</v>
      </c>
      <c r="B2" s="26" t="s">
        <v>1</v>
      </c>
      <c r="C2" s="26" t="s">
        <v>2</v>
      </c>
      <c r="D2" s="26" t="s">
        <v>3</v>
      </c>
      <c r="E2" s="26"/>
      <c r="F2" s="26"/>
      <c r="G2" s="27" t="s">
        <v>8</v>
      </c>
      <c r="H2" s="26" t="s">
        <v>9</v>
      </c>
      <c r="I2" s="27" t="s">
        <v>16</v>
      </c>
      <c r="J2" s="28" t="s">
        <v>73</v>
      </c>
    </row>
    <row r="3" spans="1:256">
      <c r="A3" s="29"/>
      <c r="B3" s="18"/>
      <c r="C3" s="18"/>
      <c r="D3" s="15" t="s">
        <v>4</v>
      </c>
      <c r="E3" s="15" t="s">
        <v>5</v>
      </c>
      <c r="F3" s="15" t="s">
        <v>6</v>
      </c>
      <c r="G3" s="17"/>
      <c r="H3" s="18"/>
      <c r="I3" s="17"/>
      <c r="J3" s="30"/>
    </row>
    <row r="4" spans="1:256">
      <c r="A4" s="31">
        <v>1</v>
      </c>
      <c r="B4" s="7" t="str">
        <f>итоговый!B3</f>
        <v>Шипиловских Николай</v>
      </c>
      <c r="C4" s="7" t="s">
        <v>14</v>
      </c>
      <c r="D4" s="7">
        <v>187</v>
      </c>
      <c r="E4" s="7"/>
      <c r="F4" s="7"/>
      <c r="G4" s="7">
        <f>MAX(D4:F4)</f>
        <v>187</v>
      </c>
      <c r="H4" s="7">
        <f>RANK(G4,$G$4:$G$27,0)</f>
        <v>16</v>
      </c>
      <c r="I4" s="7">
        <f>SUM(H4,подтягивание!E4)</f>
        <v>27</v>
      </c>
      <c r="J4" s="32">
        <f>RANK(I4,$I$4:$I$27,1)</f>
        <v>15</v>
      </c>
      <c r="K4" t="s">
        <v>12</v>
      </c>
    </row>
    <row r="5" spans="1:256">
      <c r="A5" s="31">
        <v>2</v>
      </c>
      <c r="B5" s="7" t="str">
        <f>итоговый!B4</f>
        <v>Гурьянов Кирилл</v>
      </c>
      <c r="C5" s="7" t="s">
        <v>14</v>
      </c>
      <c r="D5" s="7">
        <v>182</v>
      </c>
      <c r="E5" s="7"/>
      <c r="F5" s="7"/>
      <c r="G5" s="7">
        <f t="shared" ref="G5:G27" si="0">MAX(D5:F5)</f>
        <v>182</v>
      </c>
      <c r="H5" s="7">
        <f t="shared" ref="H5:H27" si="1">RANK(G5,$G$4:$G$27,0)</f>
        <v>18</v>
      </c>
      <c r="I5" s="7">
        <f>SUM(H5,подтягивание!E5)</f>
        <v>31</v>
      </c>
      <c r="J5" s="32">
        <f t="shared" ref="J5:J27" si="2">RANK(I5,$I$4:$I$27,1)</f>
        <v>17</v>
      </c>
      <c r="K5" t="s">
        <v>13</v>
      </c>
    </row>
    <row r="6" spans="1:256">
      <c r="A6" s="31">
        <v>3</v>
      </c>
      <c r="B6" s="7" t="str">
        <f>итоговый!B5</f>
        <v>Дудин Александр</v>
      </c>
      <c r="C6" s="7" t="s">
        <v>14</v>
      </c>
      <c r="D6" s="7">
        <v>193</v>
      </c>
      <c r="E6" s="7"/>
      <c r="F6" s="7"/>
      <c r="G6" s="7">
        <f t="shared" si="0"/>
        <v>193</v>
      </c>
      <c r="H6" s="7">
        <f t="shared" si="1"/>
        <v>10</v>
      </c>
      <c r="I6" s="7">
        <f>SUM(H6,подтягивание!E6)</f>
        <v>18</v>
      </c>
      <c r="J6" s="32">
        <f t="shared" si="2"/>
        <v>10</v>
      </c>
      <c r="K6" t="s">
        <v>14</v>
      </c>
    </row>
    <row r="7" spans="1:256">
      <c r="A7" s="31">
        <v>4</v>
      </c>
      <c r="B7" s="7" t="str">
        <f>итоговый!B6</f>
        <v>Ярославцев Дмитрий</v>
      </c>
      <c r="C7" s="7" t="s">
        <v>14</v>
      </c>
      <c r="D7" s="7">
        <v>196</v>
      </c>
      <c r="E7" s="7"/>
      <c r="F7" s="7"/>
      <c r="G7" s="7">
        <f t="shared" si="0"/>
        <v>196</v>
      </c>
      <c r="H7" s="7">
        <f t="shared" si="1"/>
        <v>8</v>
      </c>
      <c r="I7" s="7">
        <f>SUM(H7,подтягивание!E7)</f>
        <v>14</v>
      </c>
      <c r="J7" s="32">
        <f t="shared" si="2"/>
        <v>4</v>
      </c>
      <c r="K7" t="s">
        <v>15</v>
      </c>
    </row>
    <row r="8" spans="1:256">
      <c r="A8" s="31">
        <v>5</v>
      </c>
      <c r="B8" s="7" t="str">
        <f>итоговый!B7</f>
        <v>Бузмаков Александр</v>
      </c>
      <c r="C8" s="7" t="s">
        <v>14</v>
      </c>
      <c r="D8" s="7">
        <v>188</v>
      </c>
      <c r="E8" s="7"/>
      <c r="F8" s="7"/>
      <c r="G8" s="7">
        <f t="shared" si="0"/>
        <v>188</v>
      </c>
      <c r="H8" s="7">
        <f t="shared" si="1"/>
        <v>15</v>
      </c>
      <c r="I8" s="7">
        <f>SUM(H8,подтягивание!E8)</f>
        <v>16</v>
      </c>
      <c r="J8" s="32">
        <f t="shared" si="2"/>
        <v>7</v>
      </c>
    </row>
    <row r="9" spans="1:256">
      <c r="A9" s="31">
        <v>6</v>
      </c>
      <c r="B9" s="7" t="str">
        <f>итоговый!B8</f>
        <v>Дорожевец Дмитрий</v>
      </c>
      <c r="C9" s="7" t="s">
        <v>14</v>
      </c>
      <c r="D9" s="7">
        <v>193</v>
      </c>
      <c r="E9" s="7"/>
      <c r="F9" s="7"/>
      <c r="G9" s="7">
        <f t="shared" si="0"/>
        <v>193</v>
      </c>
      <c r="H9" s="7">
        <f t="shared" si="1"/>
        <v>10</v>
      </c>
      <c r="I9" s="7">
        <f>SUM(H9,подтягивание!E9)</f>
        <v>15</v>
      </c>
      <c r="J9" s="32">
        <f t="shared" si="2"/>
        <v>6</v>
      </c>
    </row>
    <row r="10" spans="1:256">
      <c r="A10" s="31">
        <v>7</v>
      </c>
      <c r="B10" s="7" t="str">
        <f>итоговый!B15</f>
        <v>Гредюшко Дмитрий</v>
      </c>
      <c r="C10" s="7" t="s">
        <v>15</v>
      </c>
      <c r="D10" s="7">
        <v>170</v>
      </c>
      <c r="E10" s="7"/>
      <c r="F10" s="7"/>
      <c r="G10" s="7">
        <f t="shared" si="0"/>
        <v>170</v>
      </c>
      <c r="H10" s="7">
        <f t="shared" si="1"/>
        <v>22</v>
      </c>
      <c r="I10" s="7">
        <f>SUM(H10,подтягивание!E10)</f>
        <v>43</v>
      </c>
      <c r="J10" s="32">
        <f t="shared" si="2"/>
        <v>23</v>
      </c>
    </row>
    <row r="11" spans="1:256">
      <c r="A11" s="31">
        <v>8</v>
      </c>
      <c r="B11" s="7" t="str">
        <f>итоговый!B16</f>
        <v>Дмитриев Фарит</v>
      </c>
      <c r="C11" s="7" t="s">
        <v>15</v>
      </c>
      <c r="D11" s="7">
        <v>180</v>
      </c>
      <c r="E11" s="7"/>
      <c r="F11" s="7"/>
      <c r="G11" s="7">
        <f t="shared" si="0"/>
        <v>180</v>
      </c>
      <c r="H11" s="7">
        <f t="shared" si="1"/>
        <v>20</v>
      </c>
      <c r="I11" s="7">
        <f>SUM(H11,подтягивание!E11)</f>
        <v>38</v>
      </c>
      <c r="J11" s="32">
        <f t="shared" si="2"/>
        <v>21</v>
      </c>
    </row>
    <row r="12" spans="1:256">
      <c r="A12" s="31">
        <v>9</v>
      </c>
      <c r="B12" s="7" t="str">
        <f>итоговый!B17</f>
        <v>Марамзин Вячеслав</v>
      </c>
      <c r="C12" s="7" t="s">
        <v>15</v>
      </c>
      <c r="D12" s="7">
        <v>170</v>
      </c>
      <c r="E12" s="7"/>
      <c r="F12" s="7"/>
      <c r="G12" s="7">
        <f t="shared" si="0"/>
        <v>170</v>
      </c>
      <c r="H12" s="7">
        <f t="shared" si="1"/>
        <v>22</v>
      </c>
      <c r="I12" s="7">
        <f>SUM(H12,подтягивание!E12)</f>
        <v>45</v>
      </c>
      <c r="J12" s="32">
        <f t="shared" si="2"/>
        <v>24</v>
      </c>
    </row>
    <row r="13" spans="1:256">
      <c r="A13" s="31">
        <v>10</v>
      </c>
      <c r="B13" s="7" t="str">
        <f>итоговый!B18</f>
        <v>Никулин Сергей</v>
      </c>
      <c r="C13" s="7" t="s">
        <v>15</v>
      </c>
      <c r="D13" s="7">
        <v>191</v>
      </c>
      <c r="E13" s="7"/>
      <c r="F13" s="7"/>
      <c r="G13" s="7">
        <f t="shared" si="0"/>
        <v>191</v>
      </c>
      <c r="H13" s="7">
        <f t="shared" si="1"/>
        <v>12</v>
      </c>
      <c r="I13" s="7">
        <f>SUM(H13,подтягивание!E13)</f>
        <v>30</v>
      </c>
      <c r="J13" s="32">
        <f t="shared" si="2"/>
        <v>16</v>
      </c>
    </row>
    <row r="14" spans="1:256">
      <c r="A14" s="31">
        <v>11</v>
      </c>
      <c r="B14" s="7" t="str">
        <f>итоговый!B19</f>
        <v>Кузьмин Дмитрий</v>
      </c>
      <c r="C14" s="7" t="s">
        <v>15</v>
      </c>
      <c r="D14" s="7">
        <v>191</v>
      </c>
      <c r="E14" s="7"/>
      <c r="F14" s="7"/>
      <c r="G14" s="7">
        <f t="shared" si="0"/>
        <v>191</v>
      </c>
      <c r="H14" s="7">
        <f t="shared" si="1"/>
        <v>12</v>
      </c>
      <c r="I14" s="7">
        <f>SUM(H14,подтягивание!E14)</f>
        <v>36</v>
      </c>
      <c r="J14" s="32">
        <f t="shared" si="2"/>
        <v>20</v>
      </c>
    </row>
    <row r="15" spans="1:256" s="3" customFormat="1" ht="15.75" thickBot="1">
      <c r="A15" s="31">
        <v>12</v>
      </c>
      <c r="B15" s="7" t="str">
        <f>итоговый!B20</f>
        <v>Сушенцев Александр</v>
      </c>
      <c r="C15" s="7" t="s">
        <v>15</v>
      </c>
      <c r="D15" s="7">
        <v>174</v>
      </c>
      <c r="E15" s="7"/>
      <c r="F15" s="7"/>
      <c r="G15" s="7">
        <f t="shared" si="0"/>
        <v>174</v>
      </c>
      <c r="H15" s="7">
        <f t="shared" si="1"/>
        <v>21</v>
      </c>
      <c r="I15" s="7">
        <f>SUM(H15,подтягивание!E15)</f>
        <v>39</v>
      </c>
      <c r="J15" s="32">
        <f t="shared" si="2"/>
        <v>22</v>
      </c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</row>
    <row r="16" spans="1:256">
      <c r="A16" s="31">
        <v>13</v>
      </c>
      <c r="B16" s="7" t="str">
        <f>итоговый!B27</f>
        <v>Блохин Даниил</v>
      </c>
      <c r="C16" s="7" t="s">
        <v>12</v>
      </c>
      <c r="D16" s="7">
        <v>211</v>
      </c>
      <c r="E16" s="7"/>
      <c r="F16" s="7"/>
      <c r="G16" s="7">
        <f t="shared" si="0"/>
        <v>211</v>
      </c>
      <c r="H16" s="7">
        <f t="shared" si="1"/>
        <v>4</v>
      </c>
      <c r="I16" s="7">
        <f>SUM(H16,подтягивание!E16)</f>
        <v>17</v>
      </c>
      <c r="J16" s="32">
        <f t="shared" si="2"/>
        <v>9</v>
      </c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</row>
    <row r="17" spans="1:256">
      <c r="A17" s="31">
        <v>14</v>
      </c>
      <c r="B17" s="7" t="str">
        <f>итоговый!B28</f>
        <v>Селюков Кирилл</v>
      </c>
      <c r="C17" s="7" t="s">
        <v>12</v>
      </c>
      <c r="D17" s="7">
        <v>241</v>
      </c>
      <c r="E17" s="7"/>
      <c r="F17" s="7"/>
      <c r="G17" s="7">
        <f t="shared" si="0"/>
        <v>241</v>
      </c>
      <c r="H17" s="7">
        <f t="shared" si="1"/>
        <v>1</v>
      </c>
      <c r="I17" s="7">
        <f>SUM(H17,подтягивание!E17)</f>
        <v>14</v>
      </c>
      <c r="J17" s="32">
        <f t="shared" si="2"/>
        <v>4</v>
      </c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</row>
    <row r="18" spans="1:256">
      <c r="A18" s="31">
        <v>15</v>
      </c>
      <c r="B18" s="7" t="str">
        <f>итоговый!B29</f>
        <v>Колесников Егор</v>
      </c>
      <c r="C18" s="7" t="s">
        <v>12</v>
      </c>
      <c r="D18" s="7">
        <v>205</v>
      </c>
      <c r="E18" s="7"/>
      <c r="F18" s="7"/>
      <c r="G18" s="7">
        <f t="shared" si="0"/>
        <v>205</v>
      </c>
      <c r="H18" s="7">
        <f t="shared" si="1"/>
        <v>5</v>
      </c>
      <c r="I18" s="7">
        <f>SUM(H18,подтягивание!E18)</f>
        <v>7</v>
      </c>
      <c r="J18" s="33">
        <f t="shared" si="2"/>
        <v>1</v>
      </c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</row>
    <row r="19" spans="1:256">
      <c r="A19" s="31">
        <v>16</v>
      </c>
      <c r="B19" s="7" t="str">
        <f>итоговый!B30</f>
        <v>Егоров Илья</v>
      </c>
      <c r="C19" s="7" t="s">
        <v>12</v>
      </c>
      <c r="D19" s="7">
        <v>204</v>
      </c>
      <c r="E19" s="7"/>
      <c r="F19" s="7"/>
      <c r="G19" s="7">
        <f t="shared" si="0"/>
        <v>204</v>
      </c>
      <c r="H19" s="7">
        <f t="shared" si="1"/>
        <v>6</v>
      </c>
      <c r="I19" s="7">
        <f>SUM(H19,подтягивание!E19)</f>
        <v>9</v>
      </c>
      <c r="J19" s="33">
        <f t="shared" si="2"/>
        <v>3</v>
      </c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</row>
    <row r="20" spans="1:256">
      <c r="A20" s="31">
        <v>17</v>
      </c>
      <c r="B20" s="7" t="str">
        <f>итоговый!B31</f>
        <v>Лебедев Дмитрий</v>
      </c>
      <c r="C20" s="7" t="s">
        <v>12</v>
      </c>
      <c r="D20" s="7">
        <v>228</v>
      </c>
      <c r="E20" s="7"/>
      <c r="F20" s="7"/>
      <c r="G20" s="7">
        <f t="shared" si="0"/>
        <v>228</v>
      </c>
      <c r="H20" s="7">
        <f t="shared" si="1"/>
        <v>2</v>
      </c>
      <c r="I20" s="7">
        <f>SUM(H20,подтягивание!E20)</f>
        <v>8</v>
      </c>
      <c r="J20" s="33">
        <f t="shared" si="2"/>
        <v>2</v>
      </c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</row>
    <row r="21" spans="1:256" s="3" customFormat="1" ht="15.75" thickBot="1">
      <c r="A21" s="31">
        <v>18</v>
      </c>
      <c r="B21" s="7" t="str">
        <f>итоговый!B32</f>
        <v>Иванов Олег</v>
      </c>
      <c r="C21" s="7" t="s">
        <v>12</v>
      </c>
      <c r="D21" s="7">
        <v>183</v>
      </c>
      <c r="E21" s="7"/>
      <c r="F21" s="7"/>
      <c r="G21" s="7">
        <f t="shared" si="0"/>
        <v>183</v>
      </c>
      <c r="H21" s="7">
        <f t="shared" si="1"/>
        <v>17</v>
      </c>
      <c r="I21" s="7">
        <f>SUM(H21,подтягивание!E21)</f>
        <v>25</v>
      </c>
      <c r="J21" s="32">
        <f t="shared" si="2"/>
        <v>14</v>
      </c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</row>
    <row r="22" spans="1:256">
      <c r="A22" s="31">
        <v>19</v>
      </c>
      <c r="B22" s="7" t="str">
        <f>итоговый!B39</f>
        <v>Губайдуллин Даниил</v>
      </c>
      <c r="C22" s="7" t="s">
        <v>13</v>
      </c>
      <c r="D22" s="7">
        <v>182</v>
      </c>
      <c r="E22" s="7"/>
      <c r="F22" s="7"/>
      <c r="G22" s="7">
        <f t="shared" si="0"/>
        <v>182</v>
      </c>
      <c r="H22" s="7">
        <f t="shared" si="1"/>
        <v>18</v>
      </c>
      <c r="I22" s="7">
        <f>SUM(H22,подтягивание!E22)</f>
        <v>35</v>
      </c>
      <c r="J22" s="32">
        <f t="shared" si="2"/>
        <v>18</v>
      </c>
    </row>
    <row r="23" spans="1:256">
      <c r="A23" s="31">
        <v>20</v>
      </c>
      <c r="B23" s="7" t="str">
        <f>итоговый!B40</f>
        <v>Жигачев Савелий</v>
      </c>
      <c r="C23" s="7" t="s">
        <v>13</v>
      </c>
      <c r="D23" s="7">
        <v>203</v>
      </c>
      <c r="E23" s="7"/>
      <c r="F23" s="7"/>
      <c r="G23" s="7">
        <f t="shared" si="0"/>
        <v>203</v>
      </c>
      <c r="H23" s="7">
        <f t="shared" si="1"/>
        <v>7</v>
      </c>
      <c r="I23" s="7">
        <f>SUM(H23,подтягивание!E23)</f>
        <v>20</v>
      </c>
      <c r="J23" s="32">
        <f t="shared" si="2"/>
        <v>12</v>
      </c>
    </row>
    <row r="24" spans="1:256">
      <c r="A24" s="31">
        <v>21</v>
      </c>
      <c r="B24" s="7" t="str">
        <f>итоговый!B41</f>
        <v>Калинин Василий</v>
      </c>
      <c r="C24" s="7" t="s">
        <v>13</v>
      </c>
      <c r="D24" s="7">
        <v>190</v>
      </c>
      <c r="E24" s="7"/>
      <c r="F24" s="7"/>
      <c r="G24" s="7">
        <f t="shared" si="0"/>
        <v>190</v>
      </c>
      <c r="H24" s="7">
        <f t="shared" si="1"/>
        <v>14</v>
      </c>
      <c r="I24" s="7">
        <f>SUM(H24,подтягивание!E24)</f>
        <v>18</v>
      </c>
      <c r="J24" s="32">
        <f t="shared" si="2"/>
        <v>10</v>
      </c>
    </row>
    <row r="25" spans="1:256">
      <c r="A25" s="31">
        <v>22</v>
      </c>
      <c r="B25" s="7" t="str">
        <f>итоговый!B42</f>
        <v>Михеев Егор</v>
      </c>
      <c r="C25" s="7" t="s">
        <v>13</v>
      </c>
      <c r="D25" s="7">
        <v>196</v>
      </c>
      <c r="E25" s="7"/>
      <c r="F25" s="7"/>
      <c r="G25" s="7">
        <f t="shared" si="0"/>
        <v>196</v>
      </c>
      <c r="H25" s="7">
        <f t="shared" si="1"/>
        <v>8</v>
      </c>
      <c r="I25" s="7">
        <f>SUM(H25,подтягивание!E25)</f>
        <v>16</v>
      </c>
      <c r="J25" s="32">
        <f t="shared" si="2"/>
        <v>7</v>
      </c>
    </row>
    <row r="26" spans="1:256">
      <c r="A26" s="31">
        <v>23</v>
      </c>
      <c r="B26" s="7" t="str">
        <f>итоговый!B43</f>
        <v>Черепанов Илья</v>
      </c>
      <c r="C26" s="7" t="s">
        <v>13</v>
      </c>
      <c r="D26" s="7">
        <v>213</v>
      </c>
      <c r="E26" s="7"/>
      <c r="F26" s="7"/>
      <c r="G26" s="7">
        <f t="shared" si="0"/>
        <v>213</v>
      </c>
      <c r="H26" s="7">
        <f t="shared" si="1"/>
        <v>3</v>
      </c>
      <c r="I26" s="7">
        <f>SUM(H26,подтягивание!E26)</f>
        <v>24</v>
      </c>
      <c r="J26" s="32">
        <f t="shared" si="2"/>
        <v>13</v>
      </c>
    </row>
    <row r="27" spans="1:256" ht="15.75" thickBot="1">
      <c r="A27" s="34">
        <v>24</v>
      </c>
      <c r="B27" s="8" t="str">
        <f>итоговый!B44</f>
        <v>Терентьев Илья</v>
      </c>
      <c r="C27" s="8" t="s">
        <v>13</v>
      </c>
      <c r="D27" s="8">
        <v>168</v>
      </c>
      <c r="E27" s="8"/>
      <c r="F27" s="8"/>
      <c r="G27" s="8">
        <f t="shared" si="0"/>
        <v>168</v>
      </c>
      <c r="H27" s="8">
        <f t="shared" si="1"/>
        <v>24</v>
      </c>
      <c r="I27" s="8">
        <f>SUM(H27,подтягивание!E27)</f>
        <v>35</v>
      </c>
      <c r="J27" s="35">
        <f t="shared" si="2"/>
        <v>18</v>
      </c>
    </row>
  </sheetData>
  <mergeCells count="9">
    <mergeCell ref="I2:I3"/>
    <mergeCell ref="J2:J3"/>
    <mergeCell ref="H2:H3"/>
    <mergeCell ref="A1:H1"/>
    <mergeCell ref="D2:F2"/>
    <mergeCell ref="A2:A3"/>
    <mergeCell ref="B2:B3"/>
    <mergeCell ref="C2:C3"/>
    <mergeCell ref="G2:G3"/>
  </mergeCells>
  <dataValidations count="1">
    <dataValidation type="list" allowBlank="1" showInputMessage="1" showErrorMessage="1" sqref="C4:C27">
      <formula1>$K$4:$K$7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7"/>
  <sheetViews>
    <sheetView view="pageBreakPreview" zoomScale="60" zoomScaleNormal="100" workbookViewId="0">
      <selection activeCell="B14" sqref="B14"/>
    </sheetView>
  </sheetViews>
  <sheetFormatPr defaultRowHeight="15"/>
  <cols>
    <col min="1" max="1" width="4.28515625" customWidth="1"/>
    <col min="2" max="2" width="27.140625" customWidth="1"/>
    <col min="3" max="3" width="14.42578125" customWidth="1"/>
    <col min="4" max="6" width="11.140625" customWidth="1"/>
    <col min="7" max="7" width="12.5703125" customWidth="1"/>
    <col min="8" max="8" width="11.5703125" customWidth="1"/>
    <col min="9" max="9" width="11.7109375" customWidth="1"/>
    <col min="10" max="10" width="13.42578125" customWidth="1"/>
  </cols>
  <sheetData>
    <row r="1" spans="1:11" ht="24" thickBot="1">
      <c r="A1" s="24" t="s">
        <v>10</v>
      </c>
      <c r="B1" s="24"/>
      <c r="C1" s="24"/>
      <c r="D1" s="24"/>
      <c r="E1" s="24"/>
      <c r="F1" s="24"/>
      <c r="G1" s="24"/>
      <c r="H1" s="24"/>
    </row>
    <row r="2" spans="1:11">
      <c r="A2" s="25" t="s">
        <v>0</v>
      </c>
      <c r="B2" s="26" t="s">
        <v>1</v>
      </c>
      <c r="C2" s="26" t="s">
        <v>2</v>
      </c>
      <c r="D2" s="26" t="s">
        <v>3</v>
      </c>
      <c r="E2" s="26"/>
      <c r="F2" s="26"/>
      <c r="G2" s="27" t="s">
        <v>8</v>
      </c>
      <c r="H2" s="26" t="s">
        <v>9</v>
      </c>
      <c r="I2" s="26" t="s">
        <v>72</v>
      </c>
      <c r="J2" s="28" t="s">
        <v>73</v>
      </c>
    </row>
    <row r="3" spans="1:11">
      <c r="A3" s="29"/>
      <c r="B3" s="18"/>
      <c r="C3" s="18"/>
      <c r="D3" s="15" t="s">
        <v>4</v>
      </c>
      <c r="E3" s="15" t="s">
        <v>5</v>
      </c>
      <c r="F3" s="15" t="s">
        <v>6</v>
      </c>
      <c r="G3" s="17"/>
      <c r="H3" s="18"/>
      <c r="I3" s="18"/>
      <c r="J3" s="30"/>
    </row>
    <row r="4" spans="1:11">
      <c r="A4" s="31">
        <v>1</v>
      </c>
      <c r="B4" s="7" t="str">
        <f>итоговый!B9</f>
        <v>Марьина Анна</v>
      </c>
      <c r="C4" s="7" t="s">
        <v>14</v>
      </c>
      <c r="D4" s="7">
        <v>165</v>
      </c>
      <c r="E4" s="7">
        <v>0</v>
      </c>
      <c r="F4" s="7">
        <v>0</v>
      </c>
      <c r="G4" s="7">
        <f t="shared" ref="G4:G27" si="0">MAX(D4:F4)</f>
        <v>165</v>
      </c>
      <c r="H4" s="7">
        <f t="shared" ref="H4:H27" si="1">RANK(G4,$G$4:$G$27,0)</f>
        <v>19</v>
      </c>
      <c r="I4" s="7">
        <f>SUM(H4,пресс!E4)</f>
        <v>23</v>
      </c>
      <c r="J4" s="32">
        <f>RANK(I4,$I$4:$I$27,1)</f>
        <v>12</v>
      </c>
    </row>
    <row r="5" spans="1:11">
      <c r="A5" s="31">
        <v>2</v>
      </c>
      <c r="B5" s="7" t="str">
        <f>итоговый!B10</f>
        <v>Приходько Анастасия</v>
      </c>
      <c r="C5" s="7" t="s">
        <v>14</v>
      </c>
      <c r="D5" s="7">
        <v>178</v>
      </c>
      <c r="E5" s="7">
        <v>0</v>
      </c>
      <c r="F5" s="7">
        <v>0</v>
      </c>
      <c r="G5" s="7">
        <f t="shared" si="0"/>
        <v>178</v>
      </c>
      <c r="H5" s="7">
        <f t="shared" si="1"/>
        <v>12</v>
      </c>
      <c r="I5" s="7">
        <f>SUM(H5,пресс!E5)</f>
        <v>28</v>
      </c>
      <c r="J5" s="32">
        <f t="shared" ref="J5:J27" si="2">RANK(I5,$I$4:$I$27,1)</f>
        <v>15</v>
      </c>
    </row>
    <row r="6" spans="1:11">
      <c r="A6" s="31">
        <v>3</v>
      </c>
      <c r="B6" s="7" t="str">
        <f>итоговый!B11</f>
        <v>Кобелева Ольга</v>
      </c>
      <c r="C6" s="7" t="s">
        <v>14</v>
      </c>
      <c r="D6" s="7">
        <v>164</v>
      </c>
      <c r="E6" s="7">
        <v>0</v>
      </c>
      <c r="F6" s="7">
        <v>0</v>
      </c>
      <c r="G6" s="7">
        <f t="shared" si="0"/>
        <v>164</v>
      </c>
      <c r="H6" s="7">
        <f t="shared" si="1"/>
        <v>20</v>
      </c>
      <c r="I6" s="7">
        <f>SUM(H6,пресс!E6)</f>
        <v>41</v>
      </c>
      <c r="J6" s="32">
        <f t="shared" si="2"/>
        <v>21</v>
      </c>
      <c r="K6" t="s">
        <v>12</v>
      </c>
    </row>
    <row r="7" spans="1:11">
      <c r="A7" s="31">
        <v>4</v>
      </c>
      <c r="B7" s="7" t="str">
        <f>итоговый!B12</f>
        <v>Тюмина Алена</v>
      </c>
      <c r="C7" s="7" t="s">
        <v>14</v>
      </c>
      <c r="D7" s="7">
        <v>163</v>
      </c>
      <c r="E7" s="7">
        <v>0</v>
      </c>
      <c r="F7" s="7">
        <v>0</v>
      </c>
      <c r="G7" s="7">
        <f t="shared" si="0"/>
        <v>163</v>
      </c>
      <c r="H7" s="7">
        <f t="shared" si="1"/>
        <v>21</v>
      </c>
      <c r="I7" s="7">
        <f>SUM(H7,пресс!E7)</f>
        <v>43</v>
      </c>
      <c r="J7" s="32">
        <f t="shared" si="2"/>
        <v>23</v>
      </c>
      <c r="K7" t="s">
        <v>13</v>
      </c>
    </row>
    <row r="8" spans="1:11">
      <c r="A8" s="31">
        <v>5</v>
      </c>
      <c r="B8" s="7" t="str">
        <f>итоговый!B13</f>
        <v>Бычина Дарья</v>
      </c>
      <c r="C8" s="7" t="s">
        <v>14</v>
      </c>
      <c r="D8" s="7">
        <v>185</v>
      </c>
      <c r="E8" s="7"/>
      <c r="F8" s="7"/>
      <c r="G8" s="7">
        <f t="shared" si="0"/>
        <v>185</v>
      </c>
      <c r="H8" s="7">
        <f t="shared" si="1"/>
        <v>7</v>
      </c>
      <c r="I8" s="7">
        <f>SUM(H8,пресс!E8)</f>
        <v>23</v>
      </c>
      <c r="J8" s="32">
        <f t="shared" si="2"/>
        <v>12</v>
      </c>
      <c r="K8" t="s">
        <v>14</v>
      </c>
    </row>
    <row r="9" spans="1:11">
      <c r="A9" s="31">
        <v>6</v>
      </c>
      <c r="B9" s="7" t="str">
        <f>итоговый!B14</f>
        <v>Шамич Алина</v>
      </c>
      <c r="C9" s="7" t="s">
        <v>14</v>
      </c>
      <c r="D9" s="7">
        <v>186</v>
      </c>
      <c r="E9" s="7"/>
      <c r="F9" s="7"/>
      <c r="G9" s="7">
        <f t="shared" si="0"/>
        <v>186</v>
      </c>
      <c r="H9" s="7">
        <f t="shared" si="1"/>
        <v>6</v>
      </c>
      <c r="I9" s="7">
        <f>SUM(H9,пресс!E9)</f>
        <v>16</v>
      </c>
      <c r="J9" s="32">
        <f t="shared" si="2"/>
        <v>7</v>
      </c>
      <c r="K9" t="s">
        <v>15</v>
      </c>
    </row>
    <row r="10" spans="1:11">
      <c r="A10" s="31">
        <v>7</v>
      </c>
      <c r="B10" s="7" t="str">
        <f>итоговый!B21</f>
        <v>Гридюшко Ольга</v>
      </c>
      <c r="C10" s="7" t="s">
        <v>15</v>
      </c>
      <c r="D10" s="7">
        <v>162</v>
      </c>
      <c r="E10" s="7"/>
      <c r="F10" s="7"/>
      <c r="G10" s="7">
        <f t="shared" si="0"/>
        <v>162</v>
      </c>
      <c r="H10" s="7">
        <f t="shared" si="1"/>
        <v>23</v>
      </c>
      <c r="I10" s="7">
        <f>SUM(H10,пресс!E10)</f>
        <v>42</v>
      </c>
      <c r="J10" s="32">
        <f t="shared" si="2"/>
        <v>22</v>
      </c>
    </row>
    <row r="11" spans="1:11">
      <c r="A11" s="31">
        <v>8</v>
      </c>
      <c r="B11" s="7" t="str">
        <f>итоговый!B22</f>
        <v>Заец Светлана</v>
      </c>
      <c r="C11" s="7" t="s">
        <v>15</v>
      </c>
      <c r="D11" s="7">
        <v>169</v>
      </c>
      <c r="E11" s="7"/>
      <c r="F11" s="7"/>
      <c r="G11" s="7">
        <f t="shared" si="0"/>
        <v>169</v>
      </c>
      <c r="H11" s="7">
        <f t="shared" si="1"/>
        <v>17</v>
      </c>
      <c r="I11" s="7">
        <f>SUM(H11,пресс!E11)</f>
        <v>33</v>
      </c>
      <c r="J11" s="32">
        <f t="shared" si="2"/>
        <v>17</v>
      </c>
    </row>
    <row r="12" spans="1:11">
      <c r="A12" s="31">
        <v>9</v>
      </c>
      <c r="B12" s="7" t="str">
        <f>итоговый!B23</f>
        <v>Косых Галина</v>
      </c>
      <c r="C12" s="7" t="s">
        <v>15</v>
      </c>
      <c r="D12" s="7">
        <v>150</v>
      </c>
      <c r="E12" s="7"/>
      <c r="F12" s="7"/>
      <c r="G12" s="7">
        <f t="shared" si="0"/>
        <v>150</v>
      </c>
      <c r="H12" s="7">
        <f t="shared" si="1"/>
        <v>24</v>
      </c>
      <c r="I12" s="7">
        <f>SUM(H12,пресс!E12)</f>
        <v>34</v>
      </c>
      <c r="J12" s="32">
        <f t="shared" si="2"/>
        <v>19</v>
      </c>
    </row>
    <row r="13" spans="1:11">
      <c r="A13" s="31">
        <v>10</v>
      </c>
      <c r="B13" s="7" t="str">
        <f>итоговый!B24</f>
        <v>Кузнецова Ксения</v>
      </c>
      <c r="C13" s="7" t="s">
        <v>15</v>
      </c>
      <c r="D13" s="7">
        <v>176</v>
      </c>
      <c r="E13" s="7"/>
      <c r="F13" s="7"/>
      <c r="G13" s="7">
        <f t="shared" si="0"/>
        <v>176</v>
      </c>
      <c r="H13" s="7">
        <f t="shared" si="1"/>
        <v>14</v>
      </c>
      <c r="I13" s="7">
        <f>SUM(H13,пресс!E13)</f>
        <v>33</v>
      </c>
      <c r="J13" s="32">
        <f t="shared" si="2"/>
        <v>17</v>
      </c>
    </row>
    <row r="14" spans="1:11">
      <c r="A14" s="31">
        <v>11</v>
      </c>
      <c r="B14" s="7" t="str">
        <f>итоговый!B25</f>
        <v>Токарева Дарья</v>
      </c>
      <c r="C14" s="7" t="s">
        <v>15</v>
      </c>
      <c r="D14" s="7">
        <v>179</v>
      </c>
      <c r="E14" s="7"/>
      <c r="F14" s="7"/>
      <c r="G14" s="7">
        <f t="shared" si="0"/>
        <v>179</v>
      </c>
      <c r="H14" s="7">
        <f t="shared" si="1"/>
        <v>11</v>
      </c>
      <c r="I14" s="7">
        <f>SUM(H14,пресс!E14)</f>
        <v>35</v>
      </c>
      <c r="J14" s="32">
        <f t="shared" si="2"/>
        <v>20</v>
      </c>
    </row>
    <row r="15" spans="1:11">
      <c r="A15" s="31">
        <v>12</v>
      </c>
      <c r="B15" s="7" t="str">
        <f>итоговый!B26</f>
        <v>Мингазова Юлия</v>
      </c>
      <c r="C15" s="7" t="s">
        <v>15</v>
      </c>
      <c r="D15" s="7">
        <v>163</v>
      </c>
      <c r="E15" s="7"/>
      <c r="F15" s="7"/>
      <c r="G15" s="7">
        <f t="shared" si="0"/>
        <v>163</v>
      </c>
      <c r="H15" s="7">
        <f t="shared" si="1"/>
        <v>21</v>
      </c>
      <c r="I15" s="7">
        <f>SUM(H15,пресс!E15)</f>
        <v>44</v>
      </c>
      <c r="J15" s="32">
        <f t="shared" si="2"/>
        <v>24</v>
      </c>
    </row>
    <row r="16" spans="1:11">
      <c r="A16" s="31">
        <v>13</v>
      </c>
      <c r="B16" s="7" t="str">
        <f>итоговый!B33</f>
        <v>Сячихина Эда</v>
      </c>
      <c r="C16" s="7" t="s">
        <v>12</v>
      </c>
      <c r="D16" s="7">
        <v>175</v>
      </c>
      <c r="E16" s="7"/>
      <c r="F16" s="7"/>
      <c r="G16" s="7">
        <f t="shared" si="0"/>
        <v>175</v>
      </c>
      <c r="H16" s="7">
        <f t="shared" si="1"/>
        <v>15</v>
      </c>
      <c r="I16" s="7">
        <f>SUM(H16,пресс!E16)</f>
        <v>16</v>
      </c>
      <c r="J16" s="32">
        <f t="shared" si="2"/>
        <v>7</v>
      </c>
    </row>
    <row r="17" spans="1:10">
      <c r="A17" s="31">
        <v>14</v>
      </c>
      <c r="B17" s="7" t="str">
        <f>итоговый!B34</f>
        <v>Ильина Виолетта</v>
      </c>
      <c r="C17" s="7" t="s">
        <v>12</v>
      </c>
      <c r="D17" s="7">
        <v>195</v>
      </c>
      <c r="E17" s="7"/>
      <c r="F17" s="7"/>
      <c r="G17" s="7">
        <f t="shared" si="0"/>
        <v>195</v>
      </c>
      <c r="H17" s="7">
        <f t="shared" si="1"/>
        <v>2</v>
      </c>
      <c r="I17" s="7">
        <f>SUM(H17,пресс!E17)</f>
        <v>15</v>
      </c>
      <c r="J17" s="32">
        <f t="shared" si="2"/>
        <v>5</v>
      </c>
    </row>
    <row r="18" spans="1:10">
      <c r="A18" s="31">
        <v>15</v>
      </c>
      <c r="B18" s="7" t="str">
        <f>итоговый!B35</f>
        <v>Носкова Анна</v>
      </c>
      <c r="C18" s="7" t="s">
        <v>12</v>
      </c>
      <c r="D18" s="7">
        <v>195</v>
      </c>
      <c r="E18" s="7"/>
      <c r="F18" s="7"/>
      <c r="G18" s="7">
        <f t="shared" si="0"/>
        <v>195</v>
      </c>
      <c r="H18" s="7">
        <f t="shared" si="1"/>
        <v>2</v>
      </c>
      <c r="I18" s="7">
        <f>SUM(H18,пресс!E18)</f>
        <v>15</v>
      </c>
      <c r="J18" s="32">
        <f t="shared" si="2"/>
        <v>5</v>
      </c>
    </row>
    <row r="19" spans="1:10">
      <c r="A19" s="31">
        <v>16</v>
      </c>
      <c r="B19" s="7" t="str">
        <f>итоговый!B36</f>
        <v>Шарафеева Диана</v>
      </c>
      <c r="C19" s="7" t="s">
        <v>12</v>
      </c>
      <c r="D19" s="7">
        <v>185</v>
      </c>
      <c r="E19" s="7"/>
      <c r="F19" s="7"/>
      <c r="G19" s="7">
        <f t="shared" si="0"/>
        <v>185</v>
      </c>
      <c r="H19" s="7">
        <f t="shared" si="1"/>
        <v>7</v>
      </c>
      <c r="I19" s="7">
        <f>SUM(H19,пресс!E19)</f>
        <v>17</v>
      </c>
      <c r="J19" s="32">
        <f t="shared" si="2"/>
        <v>11</v>
      </c>
    </row>
    <row r="20" spans="1:10">
      <c r="A20" s="31">
        <v>17</v>
      </c>
      <c r="B20" s="7" t="str">
        <f>итоговый!B37</f>
        <v>Зарипова Виолетта</v>
      </c>
      <c r="C20" s="7" t="s">
        <v>12</v>
      </c>
      <c r="D20" s="7">
        <v>178</v>
      </c>
      <c r="E20" s="7"/>
      <c r="F20" s="7"/>
      <c r="G20" s="7">
        <f t="shared" si="0"/>
        <v>178</v>
      </c>
      <c r="H20" s="7">
        <f t="shared" si="1"/>
        <v>12</v>
      </c>
      <c r="I20" s="7">
        <f>SUM(H20,пресс!E20)</f>
        <v>16</v>
      </c>
      <c r="J20" s="32">
        <f t="shared" si="2"/>
        <v>7</v>
      </c>
    </row>
    <row r="21" spans="1:10">
      <c r="A21" s="31">
        <v>18</v>
      </c>
      <c r="B21" s="7" t="str">
        <f>итоговый!B38</f>
        <v>Тарасова Елена</v>
      </c>
      <c r="C21" s="7" t="s">
        <v>12</v>
      </c>
      <c r="D21" s="7">
        <v>183</v>
      </c>
      <c r="E21" s="7"/>
      <c r="F21" s="7"/>
      <c r="G21" s="7">
        <f t="shared" si="0"/>
        <v>183</v>
      </c>
      <c r="H21" s="7">
        <f t="shared" si="1"/>
        <v>10</v>
      </c>
      <c r="I21" s="7">
        <f>SUM(H21,пресс!E21)</f>
        <v>16</v>
      </c>
      <c r="J21" s="32">
        <f t="shared" si="2"/>
        <v>7</v>
      </c>
    </row>
    <row r="22" spans="1:10">
      <c r="A22" s="31">
        <v>19</v>
      </c>
      <c r="B22" s="7" t="str">
        <f>итоговый!B45</f>
        <v>Грицишина Екатерина</v>
      </c>
      <c r="C22" s="7" t="s">
        <v>13</v>
      </c>
      <c r="D22" s="7">
        <v>188</v>
      </c>
      <c r="E22" s="7"/>
      <c r="F22" s="7"/>
      <c r="G22" s="7">
        <f t="shared" si="0"/>
        <v>188</v>
      </c>
      <c r="H22" s="7">
        <f t="shared" si="1"/>
        <v>4</v>
      </c>
      <c r="I22" s="7">
        <f>SUM(H22,пресс!E22)</f>
        <v>10</v>
      </c>
      <c r="J22" s="33">
        <f t="shared" si="2"/>
        <v>3</v>
      </c>
    </row>
    <row r="23" spans="1:10">
      <c r="A23" s="31">
        <v>20</v>
      </c>
      <c r="B23" s="7" t="str">
        <f>итоговый!B46</f>
        <v>Крупина Анастасия</v>
      </c>
      <c r="C23" s="7" t="s">
        <v>13</v>
      </c>
      <c r="D23" s="7">
        <v>185</v>
      </c>
      <c r="E23" s="7"/>
      <c r="F23" s="7"/>
      <c r="G23" s="7">
        <f t="shared" si="0"/>
        <v>185</v>
      </c>
      <c r="H23" s="7">
        <f t="shared" si="1"/>
        <v>7</v>
      </c>
      <c r="I23" s="7">
        <f>SUM(H23,пресс!E23)</f>
        <v>13</v>
      </c>
      <c r="J23" s="32">
        <f t="shared" si="2"/>
        <v>4</v>
      </c>
    </row>
    <row r="24" spans="1:10">
      <c r="A24" s="31">
        <v>21</v>
      </c>
      <c r="B24" s="7" t="str">
        <f>итоговый!B47</f>
        <v>Кузина Алина</v>
      </c>
      <c r="C24" s="7" t="s">
        <v>13</v>
      </c>
      <c r="D24" s="7">
        <v>169</v>
      </c>
      <c r="E24" s="7"/>
      <c r="F24" s="7"/>
      <c r="G24" s="7">
        <f t="shared" si="0"/>
        <v>169</v>
      </c>
      <c r="H24" s="7">
        <f t="shared" si="1"/>
        <v>17</v>
      </c>
      <c r="I24" s="7">
        <f>SUM(H24,пресс!E24)</f>
        <v>23</v>
      </c>
      <c r="J24" s="32">
        <f t="shared" si="2"/>
        <v>12</v>
      </c>
    </row>
    <row r="25" spans="1:10">
      <c r="A25" s="31">
        <v>22</v>
      </c>
      <c r="B25" s="7" t="str">
        <f>итоговый!B48</f>
        <v>Пескив Анна</v>
      </c>
      <c r="C25" s="7" t="s">
        <v>13</v>
      </c>
      <c r="D25" s="7">
        <v>187</v>
      </c>
      <c r="E25" s="7"/>
      <c r="F25" s="7"/>
      <c r="G25" s="7">
        <f t="shared" si="0"/>
        <v>187</v>
      </c>
      <c r="H25" s="7">
        <f t="shared" si="1"/>
        <v>5</v>
      </c>
      <c r="I25" s="7">
        <f>SUM(H25,пресс!E25)</f>
        <v>7</v>
      </c>
      <c r="J25" s="33">
        <f t="shared" si="2"/>
        <v>2</v>
      </c>
    </row>
    <row r="26" spans="1:10">
      <c r="A26" s="31">
        <v>23</v>
      </c>
      <c r="B26" s="7" t="str">
        <f>итоговый!B49</f>
        <v>Чупарина Валентина</v>
      </c>
      <c r="C26" s="7" t="s">
        <v>13</v>
      </c>
      <c r="D26" s="7">
        <v>171</v>
      </c>
      <c r="E26" s="7"/>
      <c r="F26" s="7"/>
      <c r="G26" s="7">
        <f t="shared" si="0"/>
        <v>171</v>
      </c>
      <c r="H26" s="7">
        <f t="shared" si="1"/>
        <v>16</v>
      </c>
      <c r="I26" s="7">
        <f>SUM(H26,пресс!E26)</f>
        <v>29</v>
      </c>
      <c r="J26" s="32">
        <f t="shared" si="2"/>
        <v>16</v>
      </c>
    </row>
    <row r="27" spans="1:10" ht="15.75" thickBot="1">
      <c r="A27" s="34">
        <v>24</v>
      </c>
      <c r="B27" s="8" t="str">
        <f>итоговый!B50</f>
        <v>Шагапова Валерия</v>
      </c>
      <c r="C27" s="8" t="s">
        <v>13</v>
      </c>
      <c r="D27" s="8">
        <v>196</v>
      </c>
      <c r="E27" s="8"/>
      <c r="F27" s="8"/>
      <c r="G27" s="8">
        <f t="shared" si="0"/>
        <v>196</v>
      </c>
      <c r="H27" s="8">
        <f t="shared" si="1"/>
        <v>1</v>
      </c>
      <c r="I27" s="8">
        <f>SUM(H27,пресс!E27)</f>
        <v>3</v>
      </c>
      <c r="J27" s="36">
        <f t="shared" si="2"/>
        <v>1</v>
      </c>
    </row>
  </sheetData>
  <mergeCells count="9">
    <mergeCell ref="I2:I3"/>
    <mergeCell ref="J2:J3"/>
    <mergeCell ref="A1:H1"/>
    <mergeCell ref="A2:A3"/>
    <mergeCell ref="B2:B3"/>
    <mergeCell ref="C2:C3"/>
    <mergeCell ref="D2:F2"/>
    <mergeCell ref="G2:G3"/>
    <mergeCell ref="H2:H3"/>
  </mergeCells>
  <dataValidations count="1">
    <dataValidation type="list" allowBlank="1" showInputMessage="1" showErrorMessage="1" sqref="C4:C27">
      <formula1>$K$6:$K$9</formula1>
    </dataValidation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7"/>
  <sheetViews>
    <sheetView view="pageBreakPreview" zoomScale="60" zoomScaleNormal="100" workbookViewId="0">
      <selection activeCell="I31" sqref="I31"/>
    </sheetView>
  </sheetViews>
  <sheetFormatPr defaultRowHeight="15"/>
  <cols>
    <col min="1" max="1" width="5.7109375" customWidth="1"/>
    <col min="2" max="2" width="27.42578125" customWidth="1"/>
    <col min="3" max="3" width="13.140625" customWidth="1"/>
    <col min="4" max="4" width="12.7109375" customWidth="1"/>
    <col min="5" max="5" width="12.140625" customWidth="1"/>
  </cols>
  <sheetData>
    <row r="1" spans="1:9" ht="23.25">
      <c r="A1" s="37" t="s">
        <v>11</v>
      </c>
      <c r="B1" s="37"/>
      <c r="C1" s="37"/>
      <c r="D1" s="37"/>
      <c r="E1" s="37"/>
    </row>
    <row r="2" spans="1:9" ht="15" customHeight="1">
      <c r="A2" s="18" t="s">
        <v>0</v>
      </c>
      <c r="B2" s="18" t="s">
        <v>1</v>
      </c>
      <c r="C2" s="18" t="s">
        <v>2</v>
      </c>
      <c r="D2" s="18" t="s">
        <v>3</v>
      </c>
      <c r="E2" s="18" t="s">
        <v>9</v>
      </c>
    </row>
    <row r="3" spans="1:9">
      <c r="A3" s="18"/>
      <c r="B3" s="18"/>
      <c r="C3" s="18"/>
      <c r="D3" s="18"/>
      <c r="E3" s="18"/>
    </row>
    <row r="4" spans="1:9">
      <c r="A4" s="2">
        <v>1</v>
      </c>
      <c r="B4" s="7" t="str">
        <f>итоговый!B9</f>
        <v>Марьина Анна</v>
      </c>
      <c r="C4" s="2" t="s">
        <v>14</v>
      </c>
      <c r="D4" s="2">
        <v>30</v>
      </c>
      <c r="E4" s="2">
        <f>RANK(D4,$D$4:$D$27,0)</f>
        <v>4</v>
      </c>
    </row>
    <row r="5" spans="1:9">
      <c r="A5" s="2">
        <v>2</v>
      </c>
      <c r="B5" s="7" t="str">
        <f>итоговый!B10</f>
        <v>Приходько Анастасия</v>
      </c>
      <c r="C5" s="2" t="s">
        <v>14</v>
      </c>
      <c r="D5" s="2">
        <v>25</v>
      </c>
      <c r="E5" s="2">
        <f t="shared" ref="E5:E27" si="0">RANK(D5,$D$4:$D$27,0)</f>
        <v>16</v>
      </c>
    </row>
    <row r="6" spans="1:9">
      <c r="A6" s="2">
        <v>3</v>
      </c>
      <c r="B6" s="7" t="str">
        <f>итоговый!B11</f>
        <v>Кобелева Ольга</v>
      </c>
      <c r="C6" s="2" t="s">
        <v>14</v>
      </c>
      <c r="D6" s="2">
        <v>23</v>
      </c>
      <c r="E6" s="2">
        <f t="shared" si="0"/>
        <v>21</v>
      </c>
      <c r="I6" t="s">
        <v>12</v>
      </c>
    </row>
    <row r="7" spans="1:9">
      <c r="A7" s="2">
        <v>4</v>
      </c>
      <c r="B7" s="7" t="str">
        <f>итоговый!B12</f>
        <v>Тюмина Алена</v>
      </c>
      <c r="C7" s="2" t="s">
        <v>14</v>
      </c>
      <c r="D7" s="2">
        <v>21</v>
      </c>
      <c r="E7" s="2">
        <f t="shared" si="0"/>
        <v>22</v>
      </c>
      <c r="I7" t="s">
        <v>13</v>
      </c>
    </row>
    <row r="8" spans="1:9">
      <c r="A8" s="2">
        <v>5</v>
      </c>
      <c r="B8" s="7" t="str">
        <f>итоговый!B13</f>
        <v>Бычина Дарья</v>
      </c>
      <c r="C8" s="2" t="s">
        <v>14</v>
      </c>
      <c r="D8" s="2">
        <v>25</v>
      </c>
      <c r="E8" s="2">
        <f t="shared" si="0"/>
        <v>16</v>
      </c>
      <c r="I8" t="s">
        <v>14</v>
      </c>
    </row>
    <row r="9" spans="1:9">
      <c r="A9" s="2">
        <v>6</v>
      </c>
      <c r="B9" s="7" t="str">
        <f>итоговый!B14</f>
        <v>Шамич Алина</v>
      </c>
      <c r="C9" s="2" t="s">
        <v>14</v>
      </c>
      <c r="D9" s="2">
        <v>28</v>
      </c>
      <c r="E9" s="2">
        <f t="shared" si="0"/>
        <v>10</v>
      </c>
      <c r="I9" t="s">
        <v>15</v>
      </c>
    </row>
    <row r="10" spans="1:9">
      <c r="A10" s="2">
        <v>7</v>
      </c>
      <c r="B10" s="7" t="str">
        <f>итоговый!B21</f>
        <v>Гридюшко Ольга</v>
      </c>
      <c r="C10" s="2" t="s">
        <v>15</v>
      </c>
      <c r="D10" s="2">
        <v>24</v>
      </c>
      <c r="E10" s="2">
        <f t="shared" si="0"/>
        <v>19</v>
      </c>
    </row>
    <row r="11" spans="1:9">
      <c r="A11" s="2">
        <v>8</v>
      </c>
      <c r="B11" s="7" t="str">
        <f>итоговый!B22</f>
        <v>Заец Светлана</v>
      </c>
      <c r="C11" s="2" t="s">
        <v>15</v>
      </c>
      <c r="D11" s="2">
        <v>25</v>
      </c>
      <c r="E11" s="2">
        <f t="shared" si="0"/>
        <v>16</v>
      </c>
    </row>
    <row r="12" spans="1:9">
      <c r="A12" s="2">
        <v>9</v>
      </c>
      <c r="B12" s="7" t="str">
        <f>итоговый!B23</f>
        <v>Косых Галина</v>
      </c>
      <c r="C12" s="2" t="s">
        <v>15</v>
      </c>
      <c r="D12" s="2">
        <v>28</v>
      </c>
      <c r="E12" s="2">
        <f t="shared" si="0"/>
        <v>10</v>
      </c>
    </row>
    <row r="13" spans="1:9">
      <c r="A13" s="2">
        <v>10</v>
      </c>
      <c r="B13" s="7" t="str">
        <f>итоговый!B24</f>
        <v>Кузнецова Ксения</v>
      </c>
      <c r="C13" s="2" t="s">
        <v>15</v>
      </c>
      <c r="D13" s="2">
        <v>24</v>
      </c>
      <c r="E13" s="2">
        <f t="shared" si="0"/>
        <v>19</v>
      </c>
    </row>
    <row r="14" spans="1:9">
      <c r="A14" s="2">
        <v>11</v>
      </c>
      <c r="B14" s="7" t="str">
        <f>итоговый!B25</f>
        <v>Токарева Дарья</v>
      </c>
      <c r="C14" s="2" t="s">
        <v>15</v>
      </c>
      <c r="D14" s="2">
        <v>12</v>
      </c>
      <c r="E14" s="2">
        <f t="shared" si="0"/>
        <v>24</v>
      </c>
    </row>
    <row r="15" spans="1:9">
      <c r="A15" s="2">
        <v>12</v>
      </c>
      <c r="B15" s="7" t="str">
        <f>итоговый!B26</f>
        <v>Мингазова Юлия</v>
      </c>
      <c r="C15" s="2" t="s">
        <v>15</v>
      </c>
      <c r="D15" s="2">
        <v>18</v>
      </c>
      <c r="E15" s="2">
        <f t="shared" si="0"/>
        <v>23</v>
      </c>
    </row>
    <row r="16" spans="1:9">
      <c r="A16" s="2">
        <v>13</v>
      </c>
      <c r="B16" s="7" t="str">
        <f>итоговый!B33</f>
        <v>Сячихина Эда</v>
      </c>
      <c r="C16" s="2" t="s">
        <v>12</v>
      </c>
      <c r="D16" s="2">
        <v>34</v>
      </c>
      <c r="E16" s="2">
        <f t="shared" si="0"/>
        <v>1</v>
      </c>
    </row>
    <row r="17" spans="1:5">
      <c r="A17" s="2">
        <v>14</v>
      </c>
      <c r="B17" s="7" t="str">
        <f>итоговый!B34</f>
        <v>Ильина Виолетта</v>
      </c>
      <c r="C17" s="2" t="s">
        <v>12</v>
      </c>
      <c r="D17" s="2">
        <v>27</v>
      </c>
      <c r="E17" s="2">
        <f t="shared" si="0"/>
        <v>13</v>
      </c>
    </row>
    <row r="18" spans="1:5">
      <c r="A18" s="2">
        <v>15</v>
      </c>
      <c r="B18" s="7" t="str">
        <f>итоговый!B35</f>
        <v>Носкова Анна</v>
      </c>
      <c r="C18" s="2" t="s">
        <v>12</v>
      </c>
      <c r="D18" s="2">
        <v>27</v>
      </c>
      <c r="E18" s="2">
        <f t="shared" si="0"/>
        <v>13</v>
      </c>
    </row>
    <row r="19" spans="1:5">
      <c r="A19" s="2">
        <v>16</v>
      </c>
      <c r="B19" s="7" t="str">
        <f>итоговый!B36</f>
        <v>Шарафеева Диана</v>
      </c>
      <c r="C19" s="2" t="s">
        <v>12</v>
      </c>
      <c r="D19" s="2">
        <v>28</v>
      </c>
      <c r="E19" s="2">
        <f t="shared" si="0"/>
        <v>10</v>
      </c>
    </row>
    <row r="20" spans="1:5">
      <c r="A20" s="2">
        <v>17</v>
      </c>
      <c r="B20" s="7" t="str">
        <f>итоговый!B37</f>
        <v>Зарипова Виолетта</v>
      </c>
      <c r="C20" s="2" t="s">
        <v>12</v>
      </c>
      <c r="D20" s="2">
        <v>30</v>
      </c>
      <c r="E20" s="2">
        <f t="shared" si="0"/>
        <v>4</v>
      </c>
    </row>
    <row r="21" spans="1:5">
      <c r="A21" s="2">
        <v>18</v>
      </c>
      <c r="B21" s="7" t="str">
        <f>итоговый!B38</f>
        <v>Тарасова Елена</v>
      </c>
      <c r="C21" s="2" t="s">
        <v>12</v>
      </c>
      <c r="D21" s="2">
        <v>29</v>
      </c>
      <c r="E21" s="2">
        <f t="shared" si="0"/>
        <v>6</v>
      </c>
    </row>
    <row r="22" spans="1:5">
      <c r="A22" s="2">
        <v>19</v>
      </c>
      <c r="B22" s="7" t="str">
        <f>итоговый!B45</f>
        <v>Грицишина Екатерина</v>
      </c>
      <c r="C22" s="2" t="s">
        <v>13</v>
      </c>
      <c r="D22" s="2">
        <v>29</v>
      </c>
      <c r="E22" s="2">
        <f t="shared" si="0"/>
        <v>6</v>
      </c>
    </row>
    <row r="23" spans="1:5">
      <c r="A23" s="2">
        <v>20</v>
      </c>
      <c r="B23" s="7" t="str">
        <f>итоговый!B46</f>
        <v>Крупина Анастасия</v>
      </c>
      <c r="C23" s="2" t="s">
        <v>13</v>
      </c>
      <c r="D23" s="2">
        <v>29</v>
      </c>
      <c r="E23" s="2">
        <f t="shared" si="0"/>
        <v>6</v>
      </c>
    </row>
    <row r="24" spans="1:5">
      <c r="A24" s="2">
        <v>21</v>
      </c>
      <c r="B24" s="7" t="str">
        <f>итоговый!B47</f>
        <v>Кузина Алина</v>
      </c>
      <c r="C24" s="2" t="s">
        <v>13</v>
      </c>
      <c r="D24" s="2">
        <v>29</v>
      </c>
      <c r="E24" s="2">
        <f t="shared" si="0"/>
        <v>6</v>
      </c>
    </row>
    <row r="25" spans="1:5">
      <c r="A25" s="2">
        <v>22</v>
      </c>
      <c r="B25" s="7" t="str">
        <f>итоговый!B48</f>
        <v>Пескив Анна</v>
      </c>
      <c r="C25" s="2" t="s">
        <v>13</v>
      </c>
      <c r="D25" s="2">
        <v>32</v>
      </c>
      <c r="E25" s="2">
        <f t="shared" si="0"/>
        <v>2</v>
      </c>
    </row>
    <row r="26" spans="1:5">
      <c r="A26" s="2">
        <v>23</v>
      </c>
      <c r="B26" s="7" t="str">
        <f>итоговый!B49</f>
        <v>Чупарина Валентина</v>
      </c>
      <c r="C26" s="2" t="s">
        <v>13</v>
      </c>
      <c r="D26" s="2">
        <v>27</v>
      </c>
      <c r="E26" s="2">
        <f t="shared" si="0"/>
        <v>13</v>
      </c>
    </row>
    <row r="27" spans="1:5">
      <c r="A27" s="2">
        <v>24</v>
      </c>
      <c r="B27" s="7" t="str">
        <f>итоговый!B50</f>
        <v>Шагапова Валерия</v>
      </c>
      <c r="C27" s="2" t="s">
        <v>13</v>
      </c>
      <c r="D27" s="2">
        <v>32</v>
      </c>
      <c r="E27" s="2">
        <f t="shared" si="0"/>
        <v>2</v>
      </c>
    </row>
  </sheetData>
  <mergeCells count="6">
    <mergeCell ref="A1:E1"/>
    <mergeCell ref="A2:A3"/>
    <mergeCell ref="B2:B3"/>
    <mergeCell ref="C2:C3"/>
    <mergeCell ref="E2:E3"/>
    <mergeCell ref="D2:D3"/>
  </mergeCells>
  <dataValidations count="1">
    <dataValidation type="list" allowBlank="1" showInputMessage="1" showErrorMessage="1" sqref="C4:C27">
      <formula1>$I$6:$I$9</formula1>
    </dataValidation>
  </dataValidations>
  <pageMargins left="0.7" right="0.7" top="0.75" bottom="0.75" header="0.3" footer="0.3"/>
  <pageSetup paperSize="9" orientation="portrait" r:id="rId1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M28"/>
  <sheetViews>
    <sheetView view="pageBreakPreview" zoomScale="60" zoomScaleNormal="100" workbookViewId="0">
      <selection sqref="A1:E27"/>
    </sheetView>
  </sheetViews>
  <sheetFormatPr defaultRowHeight="15"/>
  <cols>
    <col min="1" max="1" width="4.28515625" customWidth="1"/>
    <col min="2" max="2" width="25.28515625" customWidth="1"/>
    <col min="3" max="3" width="12" customWidth="1"/>
    <col min="4" max="4" width="11.28515625" customWidth="1"/>
  </cols>
  <sheetData>
    <row r="1" spans="1:13" ht="23.25">
      <c r="A1" s="37" t="s">
        <v>21</v>
      </c>
      <c r="B1" s="37"/>
      <c r="C1" s="37"/>
      <c r="D1" s="37"/>
      <c r="E1" s="37"/>
    </row>
    <row r="2" spans="1:13">
      <c r="A2" s="18" t="s">
        <v>0</v>
      </c>
      <c r="B2" s="18" t="s">
        <v>1</v>
      </c>
      <c r="C2" s="18" t="s">
        <v>2</v>
      </c>
      <c r="D2" s="18" t="s">
        <v>3</v>
      </c>
      <c r="E2" s="18" t="s">
        <v>9</v>
      </c>
    </row>
    <row r="3" spans="1:13">
      <c r="A3" s="18"/>
      <c r="B3" s="18"/>
      <c r="C3" s="18"/>
      <c r="D3" s="18"/>
      <c r="E3" s="18"/>
    </row>
    <row r="4" spans="1:13">
      <c r="A4" s="10">
        <v>1</v>
      </c>
      <c r="B4" s="7" t="str">
        <f>итоговый!B3</f>
        <v>Шипиловских Николай</v>
      </c>
      <c r="C4" s="10" t="s">
        <v>14</v>
      </c>
      <c r="D4" s="10">
        <v>11</v>
      </c>
      <c r="E4" s="10">
        <f>RANK(D4,$D$4:$D$27,0)</f>
        <v>11</v>
      </c>
    </row>
    <row r="5" spans="1:13">
      <c r="A5" s="10">
        <v>2</v>
      </c>
      <c r="B5" s="7" t="str">
        <f>итоговый!B4</f>
        <v>Гурьянов Кирилл</v>
      </c>
      <c r="C5" s="10" t="s">
        <v>14</v>
      </c>
      <c r="D5" s="10">
        <v>10</v>
      </c>
      <c r="E5" s="10">
        <f t="shared" ref="E5:E27" si="0">RANK(D5,$D$4:$D$27,0)</f>
        <v>13</v>
      </c>
    </row>
    <row r="6" spans="1:13">
      <c r="A6" s="10">
        <v>3</v>
      </c>
      <c r="B6" s="7" t="str">
        <f>итоговый!B5</f>
        <v>Дудин Александр</v>
      </c>
      <c r="C6" s="10" t="s">
        <v>14</v>
      </c>
      <c r="D6" s="10">
        <v>12</v>
      </c>
      <c r="E6" s="10">
        <f t="shared" si="0"/>
        <v>8</v>
      </c>
      <c r="M6" t="s">
        <v>12</v>
      </c>
    </row>
    <row r="7" spans="1:13">
      <c r="A7" s="10">
        <v>4</v>
      </c>
      <c r="B7" s="7" t="str">
        <f>итоговый!B6</f>
        <v>Ярославцев Дмитрий</v>
      </c>
      <c r="C7" s="10" t="s">
        <v>14</v>
      </c>
      <c r="D7" s="10">
        <v>15</v>
      </c>
      <c r="E7" s="10">
        <f t="shared" si="0"/>
        <v>6</v>
      </c>
      <c r="M7" t="s">
        <v>13</v>
      </c>
    </row>
    <row r="8" spans="1:13">
      <c r="A8" s="10">
        <v>5</v>
      </c>
      <c r="B8" s="7" t="str">
        <f>итоговый!B7</f>
        <v>Бузмаков Александр</v>
      </c>
      <c r="C8" s="10" t="s">
        <v>14</v>
      </c>
      <c r="D8" s="10">
        <v>27</v>
      </c>
      <c r="E8" s="10">
        <f t="shared" si="0"/>
        <v>1</v>
      </c>
      <c r="M8" t="s">
        <v>14</v>
      </c>
    </row>
    <row r="9" spans="1:13">
      <c r="A9" s="10">
        <v>6</v>
      </c>
      <c r="B9" s="7" t="str">
        <f>итоговый!B8</f>
        <v>Дорожевец Дмитрий</v>
      </c>
      <c r="C9" s="10" t="s">
        <v>14</v>
      </c>
      <c r="D9" s="10">
        <v>17</v>
      </c>
      <c r="E9" s="10">
        <f t="shared" si="0"/>
        <v>5</v>
      </c>
      <c r="M9" t="s">
        <v>15</v>
      </c>
    </row>
    <row r="10" spans="1:13">
      <c r="A10" s="10">
        <v>7</v>
      </c>
      <c r="B10" s="7" t="str">
        <f>итоговый!B15</f>
        <v>Гредюшко Дмитрий</v>
      </c>
      <c r="C10" s="10" t="s">
        <v>15</v>
      </c>
      <c r="D10" s="10">
        <v>4</v>
      </c>
      <c r="E10" s="10">
        <f t="shared" si="0"/>
        <v>21</v>
      </c>
    </row>
    <row r="11" spans="1:13">
      <c r="A11" s="10">
        <v>8</v>
      </c>
      <c r="B11" s="7" t="str">
        <f>итоговый!B16</f>
        <v>Дмитриев Фарит</v>
      </c>
      <c r="C11" s="10" t="s">
        <v>15</v>
      </c>
      <c r="D11" s="10">
        <v>7</v>
      </c>
      <c r="E11" s="10">
        <f t="shared" si="0"/>
        <v>18</v>
      </c>
    </row>
    <row r="12" spans="1:13">
      <c r="A12" s="10">
        <v>9</v>
      </c>
      <c r="B12" s="7" t="str">
        <f>итоговый!B17</f>
        <v>Марамзин Вячеслав</v>
      </c>
      <c r="C12" s="10" t="s">
        <v>15</v>
      </c>
      <c r="D12" s="10">
        <v>3</v>
      </c>
      <c r="E12" s="10">
        <f t="shared" si="0"/>
        <v>23</v>
      </c>
    </row>
    <row r="13" spans="1:13">
      <c r="A13" s="10">
        <v>10</v>
      </c>
      <c r="B13" s="7" t="str">
        <f>итоговый!B18</f>
        <v>Никулин Сергей</v>
      </c>
      <c r="C13" s="10" t="s">
        <v>15</v>
      </c>
      <c r="D13" s="10">
        <v>7</v>
      </c>
      <c r="E13" s="10">
        <f t="shared" si="0"/>
        <v>18</v>
      </c>
    </row>
    <row r="14" spans="1:13">
      <c r="A14" s="10">
        <v>11</v>
      </c>
      <c r="B14" s="7" t="str">
        <f>итоговый!B19</f>
        <v>Кузьмин Дмитрий</v>
      </c>
      <c r="C14" s="10" t="s">
        <v>15</v>
      </c>
      <c r="D14" s="10">
        <v>0</v>
      </c>
      <c r="E14" s="10">
        <f t="shared" si="0"/>
        <v>24</v>
      </c>
    </row>
    <row r="15" spans="1:13">
      <c r="A15" s="10">
        <v>12</v>
      </c>
      <c r="B15" s="7" t="str">
        <f>итоговый!B20</f>
        <v>Сушенцев Александр</v>
      </c>
      <c r="C15" s="10" t="s">
        <v>15</v>
      </c>
      <c r="D15" s="10">
        <v>7</v>
      </c>
      <c r="E15" s="10">
        <f t="shared" si="0"/>
        <v>18</v>
      </c>
    </row>
    <row r="16" spans="1:13">
      <c r="A16" s="10">
        <v>13</v>
      </c>
      <c r="B16" s="7" t="str">
        <f>итоговый!B27</f>
        <v>Блохин Даниил</v>
      </c>
      <c r="C16" s="10" t="s">
        <v>12</v>
      </c>
      <c r="D16" s="10">
        <v>10</v>
      </c>
      <c r="E16" s="10">
        <f t="shared" si="0"/>
        <v>13</v>
      </c>
    </row>
    <row r="17" spans="1:5">
      <c r="A17" s="10">
        <v>14</v>
      </c>
      <c r="B17" s="7" t="str">
        <f>итоговый!B28</f>
        <v>Селюков Кирилл</v>
      </c>
      <c r="C17" s="10" t="s">
        <v>12</v>
      </c>
      <c r="D17" s="10">
        <v>10</v>
      </c>
      <c r="E17" s="10">
        <f t="shared" si="0"/>
        <v>13</v>
      </c>
    </row>
    <row r="18" spans="1:5">
      <c r="A18" s="10">
        <v>15</v>
      </c>
      <c r="B18" s="7" t="str">
        <f>итоговый!B29</f>
        <v>Колесников Егор</v>
      </c>
      <c r="C18" s="10" t="s">
        <v>12</v>
      </c>
      <c r="D18" s="10">
        <v>23</v>
      </c>
      <c r="E18" s="10">
        <f t="shared" si="0"/>
        <v>2</v>
      </c>
    </row>
    <row r="19" spans="1:5">
      <c r="A19" s="10">
        <v>16</v>
      </c>
      <c r="B19" s="7" t="str">
        <f>итоговый!B30</f>
        <v>Егоров Илья</v>
      </c>
      <c r="C19" s="10" t="s">
        <v>12</v>
      </c>
      <c r="D19" s="10">
        <v>21</v>
      </c>
      <c r="E19" s="10">
        <f t="shared" si="0"/>
        <v>3</v>
      </c>
    </row>
    <row r="20" spans="1:5">
      <c r="A20" s="10">
        <v>17</v>
      </c>
      <c r="B20" s="7" t="str">
        <f>итоговый!B31</f>
        <v>Лебедев Дмитрий</v>
      </c>
      <c r="C20" s="10" t="s">
        <v>12</v>
      </c>
      <c r="D20" s="10">
        <v>15</v>
      </c>
      <c r="E20" s="10">
        <f t="shared" si="0"/>
        <v>6</v>
      </c>
    </row>
    <row r="21" spans="1:5">
      <c r="A21" s="10">
        <v>18</v>
      </c>
      <c r="B21" s="7" t="str">
        <f>итоговый!B32</f>
        <v>Иванов Олег</v>
      </c>
      <c r="C21" s="10" t="s">
        <v>12</v>
      </c>
      <c r="D21" s="10">
        <v>12</v>
      </c>
      <c r="E21" s="10">
        <f t="shared" si="0"/>
        <v>8</v>
      </c>
    </row>
    <row r="22" spans="1:5">
      <c r="A22" s="10">
        <v>19</v>
      </c>
      <c r="B22" s="7" t="str">
        <f>итоговый!B39</f>
        <v>Губайдуллин Даниил</v>
      </c>
      <c r="C22" s="10" t="s">
        <v>13</v>
      </c>
      <c r="D22" s="10">
        <v>9</v>
      </c>
      <c r="E22" s="10">
        <f t="shared" si="0"/>
        <v>17</v>
      </c>
    </row>
    <row r="23" spans="1:5">
      <c r="A23" s="10">
        <v>20</v>
      </c>
      <c r="B23" s="7" t="str">
        <f>итоговый!B40</f>
        <v>Жигачев Савелий</v>
      </c>
      <c r="C23" s="10" t="s">
        <v>13</v>
      </c>
      <c r="D23" s="10">
        <v>10</v>
      </c>
      <c r="E23" s="10">
        <f t="shared" si="0"/>
        <v>13</v>
      </c>
    </row>
    <row r="24" spans="1:5">
      <c r="A24" s="10">
        <v>21</v>
      </c>
      <c r="B24" s="7" t="str">
        <f>итоговый!B41</f>
        <v>Калинин Василий</v>
      </c>
      <c r="C24" s="10" t="s">
        <v>13</v>
      </c>
      <c r="D24" s="10">
        <v>18</v>
      </c>
      <c r="E24" s="10">
        <f t="shared" si="0"/>
        <v>4</v>
      </c>
    </row>
    <row r="25" spans="1:5">
      <c r="A25" s="10">
        <v>22</v>
      </c>
      <c r="B25" s="7" t="str">
        <f>итоговый!B42</f>
        <v>Михеев Егор</v>
      </c>
      <c r="C25" s="10" t="s">
        <v>13</v>
      </c>
      <c r="D25" s="10">
        <v>12</v>
      </c>
      <c r="E25" s="10">
        <f t="shared" si="0"/>
        <v>8</v>
      </c>
    </row>
    <row r="26" spans="1:5">
      <c r="A26" s="10">
        <v>23</v>
      </c>
      <c r="B26" s="7" t="str">
        <f>итоговый!B43</f>
        <v>Черепанов Илья</v>
      </c>
      <c r="C26" s="10" t="s">
        <v>13</v>
      </c>
      <c r="D26" s="10">
        <v>4</v>
      </c>
      <c r="E26" s="10">
        <f t="shared" si="0"/>
        <v>21</v>
      </c>
    </row>
    <row r="27" spans="1:5">
      <c r="A27" s="10">
        <v>24</v>
      </c>
      <c r="B27" s="7" t="str">
        <f>итоговый!B44</f>
        <v>Терентьев Илья</v>
      </c>
      <c r="C27" s="10" t="s">
        <v>13</v>
      </c>
      <c r="D27" s="10">
        <v>11</v>
      </c>
      <c r="E27" s="10">
        <f t="shared" si="0"/>
        <v>11</v>
      </c>
    </row>
    <row r="28" spans="1:5">
      <c r="B28" t="s">
        <v>68</v>
      </c>
      <c r="D28">
        <v>10</v>
      </c>
    </row>
  </sheetData>
  <mergeCells count="6">
    <mergeCell ref="A1:E1"/>
    <mergeCell ref="A2:A3"/>
    <mergeCell ref="B2:B3"/>
    <mergeCell ref="C2:C3"/>
    <mergeCell ref="D2:D3"/>
    <mergeCell ref="E2:E3"/>
  </mergeCells>
  <dataValidations count="1">
    <dataValidation type="list" allowBlank="1" showInputMessage="1" showErrorMessage="1" sqref="C4:C27">
      <formula1>$M$6:$M$9</formula1>
    </dataValidation>
  </dataValidations>
  <pageMargins left="0.7" right="0.7" top="0.75" bottom="0.75" header="0.3" footer="0.3"/>
  <pageSetup paperSize="9" orientation="portrait" r:id="rId1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2:O50"/>
  <sheetViews>
    <sheetView tabSelected="1" view="pageBreakPreview" topLeftCell="A28" zoomScaleNormal="100" zoomScaleSheetLayoutView="100" workbookViewId="0">
      <selection activeCell="J39" sqref="J39:J50"/>
    </sheetView>
  </sheetViews>
  <sheetFormatPr defaultRowHeight="15"/>
  <cols>
    <col min="1" max="1" width="5.28515625" customWidth="1"/>
    <col min="2" max="2" width="24.7109375" customWidth="1"/>
    <col min="3" max="3" width="12.28515625" customWidth="1"/>
    <col min="4" max="4" width="9.85546875" customWidth="1"/>
    <col min="5" max="5" width="9.140625" customWidth="1"/>
    <col min="6" max="6" width="8.7109375" customWidth="1"/>
    <col min="7" max="7" width="8.5703125" customWidth="1"/>
    <col min="8" max="8" width="7" customWidth="1"/>
    <col min="9" max="9" width="7.85546875" customWidth="1"/>
    <col min="10" max="10" width="11.28515625" customWidth="1"/>
    <col min="11" max="11" width="16.28515625" customWidth="1"/>
  </cols>
  <sheetData>
    <row r="2" spans="1:15" ht="30">
      <c r="A2" s="1" t="s">
        <v>0</v>
      </c>
      <c r="B2" s="1" t="s">
        <v>1</v>
      </c>
      <c r="C2" s="1" t="s">
        <v>2</v>
      </c>
      <c r="D2" s="16" t="s">
        <v>18</v>
      </c>
      <c r="E2" s="16" t="s">
        <v>19</v>
      </c>
      <c r="F2" s="16" t="s">
        <v>20</v>
      </c>
      <c r="G2" s="16" t="s">
        <v>16</v>
      </c>
      <c r="H2" s="16" t="s">
        <v>17</v>
      </c>
      <c r="I2" s="16" t="s">
        <v>22</v>
      </c>
      <c r="J2" s="38" t="s">
        <v>23</v>
      </c>
    </row>
    <row r="3" spans="1:15">
      <c r="A3" s="7">
        <v>1</v>
      </c>
      <c r="B3" s="12" t="s">
        <v>71</v>
      </c>
      <c r="C3" s="7" t="s">
        <v>14</v>
      </c>
      <c r="D3" s="7">
        <f>'прыжок в длину юноши'!H4</f>
        <v>16</v>
      </c>
      <c r="E3" s="19"/>
      <c r="F3" s="7">
        <f>подтягивание!E4</f>
        <v>11</v>
      </c>
      <c r="G3" s="4">
        <f>SUM(D3:F3)</f>
        <v>27</v>
      </c>
      <c r="H3" s="19">
        <f>SUM(G3:G8)-MAX(G3:G8)</f>
        <v>90</v>
      </c>
      <c r="I3" s="19">
        <f>SUM(H3:H14)</f>
        <v>221</v>
      </c>
      <c r="J3" s="19">
        <f>RANK(I3,$I$3:$I$50,1)</f>
        <v>3</v>
      </c>
    </row>
    <row r="4" spans="1:15">
      <c r="A4" s="7">
        <v>2</v>
      </c>
      <c r="B4" s="12" t="s">
        <v>28</v>
      </c>
      <c r="C4" s="7" t="s">
        <v>14</v>
      </c>
      <c r="D4" s="7">
        <f>'прыжок в длину юноши'!H5</f>
        <v>18</v>
      </c>
      <c r="E4" s="20"/>
      <c r="F4" s="7">
        <f>подтягивание!E5</f>
        <v>13</v>
      </c>
      <c r="G4" s="4">
        <f>SUM(D4:F4)</f>
        <v>31</v>
      </c>
      <c r="H4" s="20"/>
      <c r="I4" s="20"/>
      <c r="J4" s="20"/>
    </row>
    <row r="5" spans="1:15">
      <c r="A5" s="7">
        <v>3</v>
      </c>
      <c r="B5" s="12" t="s">
        <v>26</v>
      </c>
      <c r="C5" s="7" t="s">
        <v>14</v>
      </c>
      <c r="D5" s="7">
        <f>'прыжок в длину юноши'!H6</f>
        <v>10</v>
      </c>
      <c r="E5" s="20"/>
      <c r="F5" s="7">
        <f>подтягивание!E6</f>
        <v>8</v>
      </c>
      <c r="G5" s="4">
        <f t="shared" ref="G5:G50" si="0">SUM(D5:F5)</f>
        <v>18</v>
      </c>
      <c r="H5" s="20"/>
      <c r="I5" s="20"/>
      <c r="J5" s="20"/>
    </row>
    <row r="6" spans="1:15">
      <c r="A6" s="7">
        <v>4</v>
      </c>
      <c r="B6" s="12" t="s">
        <v>27</v>
      </c>
      <c r="C6" s="7" t="s">
        <v>14</v>
      </c>
      <c r="D6" s="7">
        <f>'прыжок в длину юноши'!H7</f>
        <v>8</v>
      </c>
      <c r="E6" s="20"/>
      <c r="F6" s="7">
        <f>подтягивание!E7</f>
        <v>6</v>
      </c>
      <c r="G6" s="4">
        <f t="shared" si="0"/>
        <v>14</v>
      </c>
      <c r="H6" s="20"/>
      <c r="I6" s="20"/>
      <c r="J6" s="20"/>
      <c r="O6" t="s">
        <v>12</v>
      </c>
    </row>
    <row r="7" spans="1:15">
      <c r="A7" s="7">
        <v>5</v>
      </c>
      <c r="B7" s="12" t="s">
        <v>25</v>
      </c>
      <c r="C7" s="7" t="s">
        <v>14</v>
      </c>
      <c r="D7" s="7">
        <f>'прыжок в длину юноши'!H8</f>
        <v>15</v>
      </c>
      <c r="E7" s="20"/>
      <c r="F7" s="7">
        <f>подтягивание!E8</f>
        <v>1</v>
      </c>
      <c r="G7" s="4">
        <f t="shared" si="0"/>
        <v>16</v>
      </c>
      <c r="H7" s="20"/>
      <c r="I7" s="20"/>
      <c r="J7" s="20"/>
      <c r="O7" t="s">
        <v>13</v>
      </c>
    </row>
    <row r="8" spans="1:15">
      <c r="A8" s="7">
        <v>6</v>
      </c>
      <c r="B8" s="12" t="s">
        <v>24</v>
      </c>
      <c r="C8" s="7" t="s">
        <v>14</v>
      </c>
      <c r="D8" s="7">
        <f>'прыжок в длину юноши'!H9</f>
        <v>10</v>
      </c>
      <c r="E8" s="23"/>
      <c r="F8" s="7">
        <f>подтягивание!E9</f>
        <v>5</v>
      </c>
      <c r="G8" s="4">
        <f t="shared" si="0"/>
        <v>15</v>
      </c>
      <c r="H8" s="23"/>
      <c r="I8" s="20"/>
      <c r="J8" s="20"/>
      <c r="O8" t="s">
        <v>14</v>
      </c>
    </row>
    <row r="9" spans="1:15">
      <c r="A9" s="7">
        <v>7</v>
      </c>
      <c r="B9" s="12" t="s">
        <v>32</v>
      </c>
      <c r="C9" s="7" t="s">
        <v>14</v>
      </c>
      <c r="D9" s="7">
        <f>'прыжок в длину девушки'!H4</f>
        <v>19</v>
      </c>
      <c r="E9" s="7">
        <f>пресс!E4</f>
        <v>4</v>
      </c>
      <c r="F9" s="19"/>
      <c r="G9" s="4">
        <f t="shared" si="0"/>
        <v>23</v>
      </c>
      <c r="H9" s="19">
        <f>SUM(G9:G14)-MAX(G9:G14)</f>
        <v>131</v>
      </c>
      <c r="I9" s="20"/>
      <c r="J9" s="20"/>
      <c r="O9" t="s">
        <v>15</v>
      </c>
    </row>
    <row r="10" spans="1:15">
      <c r="A10" s="7">
        <v>8</v>
      </c>
      <c r="B10" s="12" t="s">
        <v>31</v>
      </c>
      <c r="C10" s="7" t="s">
        <v>14</v>
      </c>
      <c r="D10" s="7">
        <f>'прыжок в длину девушки'!H5</f>
        <v>12</v>
      </c>
      <c r="E10" s="7">
        <f>пресс!E5</f>
        <v>16</v>
      </c>
      <c r="F10" s="20"/>
      <c r="G10" s="4">
        <f t="shared" si="0"/>
        <v>28</v>
      </c>
      <c r="H10" s="20"/>
      <c r="I10" s="20"/>
      <c r="J10" s="20"/>
    </row>
    <row r="11" spans="1:15">
      <c r="A11" s="7">
        <v>9</v>
      </c>
      <c r="B11" s="12" t="s">
        <v>33</v>
      </c>
      <c r="C11" s="7" t="s">
        <v>14</v>
      </c>
      <c r="D11" s="7">
        <f>'прыжок в длину девушки'!H6</f>
        <v>20</v>
      </c>
      <c r="E11" s="7">
        <f>пресс!E6</f>
        <v>21</v>
      </c>
      <c r="F11" s="20"/>
      <c r="G11" s="4">
        <f t="shared" si="0"/>
        <v>41</v>
      </c>
      <c r="H11" s="20"/>
      <c r="I11" s="20"/>
      <c r="J11" s="20"/>
    </row>
    <row r="12" spans="1:15">
      <c r="A12" s="7">
        <v>10</v>
      </c>
      <c r="B12" s="12" t="s">
        <v>34</v>
      </c>
      <c r="C12" s="7" t="s">
        <v>14</v>
      </c>
      <c r="D12" s="7">
        <f>'прыжок в длину девушки'!H7</f>
        <v>21</v>
      </c>
      <c r="E12" s="7">
        <f>пресс!E7</f>
        <v>22</v>
      </c>
      <c r="F12" s="20"/>
      <c r="G12" s="4">
        <f t="shared" si="0"/>
        <v>43</v>
      </c>
      <c r="H12" s="20"/>
      <c r="I12" s="20"/>
      <c r="J12" s="20"/>
    </row>
    <row r="13" spans="1:15">
      <c r="A13" s="7">
        <v>11</v>
      </c>
      <c r="B13" s="12" t="s">
        <v>29</v>
      </c>
      <c r="C13" s="7" t="s">
        <v>14</v>
      </c>
      <c r="D13" s="7">
        <f>'прыжок в длину девушки'!H8</f>
        <v>7</v>
      </c>
      <c r="E13" s="7">
        <f>пресс!E8</f>
        <v>16</v>
      </c>
      <c r="F13" s="20"/>
      <c r="G13" s="4">
        <f t="shared" si="0"/>
        <v>23</v>
      </c>
      <c r="H13" s="20"/>
      <c r="I13" s="20"/>
      <c r="J13" s="20"/>
    </row>
    <row r="14" spans="1:15" ht="15.75" thickBot="1">
      <c r="A14" s="8">
        <v>12</v>
      </c>
      <c r="B14" s="13" t="s">
        <v>30</v>
      </c>
      <c r="C14" s="8" t="s">
        <v>14</v>
      </c>
      <c r="D14" s="8">
        <f>'прыжок в длину девушки'!H9</f>
        <v>6</v>
      </c>
      <c r="E14" s="7">
        <f>пресс!E9</f>
        <v>10</v>
      </c>
      <c r="F14" s="21"/>
      <c r="G14" s="5">
        <f t="shared" si="0"/>
        <v>16</v>
      </c>
      <c r="H14" s="23"/>
      <c r="I14" s="21"/>
      <c r="J14" s="21"/>
    </row>
    <row r="15" spans="1:15">
      <c r="A15" s="9">
        <v>13</v>
      </c>
      <c r="B15" s="14" t="s">
        <v>44</v>
      </c>
      <c r="C15" s="9" t="s">
        <v>15</v>
      </c>
      <c r="D15" s="9">
        <f>'прыжок в длину юноши'!H10</f>
        <v>22</v>
      </c>
      <c r="E15" s="22"/>
      <c r="F15" s="9">
        <f>подтягивание!E10</f>
        <v>21</v>
      </c>
      <c r="G15" s="6">
        <f t="shared" si="0"/>
        <v>43</v>
      </c>
      <c r="H15" s="22">
        <f>SUM(G15:G20)-MAX(G15:G20)</f>
        <v>186</v>
      </c>
      <c r="I15" s="22">
        <f>SUM(H15:H26)</f>
        <v>363</v>
      </c>
      <c r="J15" s="19">
        <f t="shared" ref="J15" si="1">RANK(I15,$I$3:$I$50,1)</f>
        <v>4</v>
      </c>
    </row>
    <row r="16" spans="1:15">
      <c r="A16" s="7">
        <v>14</v>
      </c>
      <c r="B16" s="14" t="s">
        <v>35</v>
      </c>
      <c r="C16" s="7" t="s">
        <v>15</v>
      </c>
      <c r="D16" s="9">
        <f>'прыжок в длину юноши'!H11</f>
        <v>20</v>
      </c>
      <c r="E16" s="20"/>
      <c r="F16" s="9">
        <f>подтягивание!E11</f>
        <v>18</v>
      </c>
      <c r="G16" s="4">
        <f t="shared" si="0"/>
        <v>38</v>
      </c>
      <c r="H16" s="20"/>
      <c r="I16" s="20"/>
      <c r="J16" s="20"/>
    </row>
    <row r="17" spans="1:10">
      <c r="A17" s="7">
        <v>15</v>
      </c>
      <c r="B17" s="14" t="s">
        <v>45</v>
      </c>
      <c r="C17" s="7" t="s">
        <v>15</v>
      </c>
      <c r="D17" s="9">
        <f>'прыжок в длину юноши'!H12</f>
        <v>22</v>
      </c>
      <c r="E17" s="20"/>
      <c r="F17" s="9">
        <f>подтягивание!E12</f>
        <v>23</v>
      </c>
      <c r="G17" s="4">
        <f t="shared" si="0"/>
        <v>45</v>
      </c>
      <c r="H17" s="20"/>
      <c r="I17" s="20"/>
      <c r="J17" s="20"/>
    </row>
    <row r="18" spans="1:10">
      <c r="A18" s="7">
        <v>16</v>
      </c>
      <c r="B18" s="14" t="s">
        <v>46</v>
      </c>
      <c r="C18" s="7" t="s">
        <v>15</v>
      </c>
      <c r="D18" s="9">
        <f>'прыжок в длину юноши'!H13</f>
        <v>12</v>
      </c>
      <c r="E18" s="20"/>
      <c r="F18" s="9">
        <f>подтягивание!E13</f>
        <v>18</v>
      </c>
      <c r="G18" s="4">
        <f t="shared" si="0"/>
        <v>30</v>
      </c>
      <c r="H18" s="20"/>
      <c r="I18" s="20"/>
      <c r="J18" s="20"/>
    </row>
    <row r="19" spans="1:10">
      <c r="A19" s="7">
        <v>17</v>
      </c>
      <c r="B19" s="14" t="s">
        <v>47</v>
      </c>
      <c r="C19" s="7" t="s">
        <v>15</v>
      </c>
      <c r="D19" s="9">
        <f>'прыжок в длину юноши'!H14</f>
        <v>12</v>
      </c>
      <c r="E19" s="20"/>
      <c r="F19" s="9">
        <f>подтягивание!E14</f>
        <v>24</v>
      </c>
      <c r="G19" s="4">
        <f t="shared" si="0"/>
        <v>36</v>
      </c>
      <c r="H19" s="20"/>
      <c r="I19" s="20"/>
      <c r="J19" s="20"/>
    </row>
    <row r="20" spans="1:10" ht="15.75" thickBot="1">
      <c r="A20" s="7">
        <v>18</v>
      </c>
      <c r="B20" s="14" t="s">
        <v>48</v>
      </c>
      <c r="C20" s="7" t="s">
        <v>15</v>
      </c>
      <c r="D20" s="9">
        <f>'прыжок в длину юноши'!H15</f>
        <v>21</v>
      </c>
      <c r="E20" s="23"/>
      <c r="F20" s="9">
        <f>подтягивание!E15</f>
        <v>18</v>
      </c>
      <c r="G20" s="4">
        <f t="shared" si="0"/>
        <v>39</v>
      </c>
      <c r="H20" s="23"/>
      <c r="I20" s="20"/>
      <c r="J20" s="20"/>
    </row>
    <row r="21" spans="1:10">
      <c r="A21" s="7">
        <v>19</v>
      </c>
      <c r="B21" s="12" t="s">
        <v>36</v>
      </c>
      <c r="C21" s="7" t="s">
        <v>15</v>
      </c>
      <c r="D21" s="7">
        <f>'прыжок в длину девушки'!H10</f>
        <v>23</v>
      </c>
      <c r="E21" s="7">
        <f>пресс!E10</f>
        <v>19</v>
      </c>
      <c r="F21" s="19"/>
      <c r="G21" s="4">
        <f t="shared" si="0"/>
        <v>42</v>
      </c>
      <c r="H21" s="22">
        <f>SUM(G21:G26)-MAX(G21:G26)</f>
        <v>177</v>
      </c>
      <c r="I21" s="20"/>
      <c r="J21" s="20"/>
    </row>
    <row r="22" spans="1:10">
      <c r="A22" s="7">
        <v>20</v>
      </c>
      <c r="B22" s="12" t="s">
        <v>37</v>
      </c>
      <c r="C22" s="7" t="s">
        <v>15</v>
      </c>
      <c r="D22" s="7">
        <f>'прыжок в длину девушки'!H11</f>
        <v>17</v>
      </c>
      <c r="E22" s="7">
        <f>пресс!E11</f>
        <v>16</v>
      </c>
      <c r="F22" s="20"/>
      <c r="G22" s="4">
        <f t="shared" si="0"/>
        <v>33</v>
      </c>
      <c r="H22" s="20"/>
      <c r="I22" s="20"/>
      <c r="J22" s="20"/>
    </row>
    <row r="23" spans="1:10">
      <c r="A23" s="7">
        <v>21</v>
      </c>
      <c r="B23" s="12" t="s">
        <v>38</v>
      </c>
      <c r="C23" s="7" t="s">
        <v>15</v>
      </c>
      <c r="D23" s="7">
        <f>'прыжок в длину девушки'!H12</f>
        <v>24</v>
      </c>
      <c r="E23" s="7">
        <f>пресс!E12</f>
        <v>10</v>
      </c>
      <c r="F23" s="20"/>
      <c r="G23" s="4">
        <f t="shared" si="0"/>
        <v>34</v>
      </c>
      <c r="H23" s="20"/>
      <c r="I23" s="20"/>
      <c r="J23" s="20"/>
    </row>
    <row r="24" spans="1:10">
      <c r="A24" s="7">
        <v>22</v>
      </c>
      <c r="B24" s="12" t="s">
        <v>39</v>
      </c>
      <c r="C24" s="7" t="s">
        <v>15</v>
      </c>
      <c r="D24" s="7">
        <f>'прыжок в длину девушки'!H13</f>
        <v>14</v>
      </c>
      <c r="E24" s="7">
        <f>пресс!E13</f>
        <v>19</v>
      </c>
      <c r="F24" s="20"/>
      <c r="G24" s="4">
        <f t="shared" si="0"/>
        <v>33</v>
      </c>
      <c r="H24" s="20"/>
      <c r="I24" s="20"/>
      <c r="J24" s="20"/>
    </row>
    <row r="25" spans="1:10">
      <c r="A25" s="7">
        <v>23</v>
      </c>
      <c r="B25" s="12" t="s">
        <v>69</v>
      </c>
      <c r="C25" s="7" t="s">
        <v>15</v>
      </c>
      <c r="D25" s="7">
        <f>'прыжок в длину девушки'!H14</f>
        <v>11</v>
      </c>
      <c r="E25" s="7">
        <f>пресс!E14</f>
        <v>24</v>
      </c>
      <c r="F25" s="20"/>
      <c r="G25" s="4">
        <f t="shared" si="0"/>
        <v>35</v>
      </c>
      <c r="H25" s="20"/>
      <c r="I25" s="20"/>
      <c r="J25" s="20"/>
    </row>
    <row r="26" spans="1:10" ht="15.75" thickBot="1">
      <c r="A26" s="8">
        <v>24</v>
      </c>
      <c r="B26" s="13" t="s">
        <v>70</v>
      </c>
      <c r="C26" s="8" t="s">
        <v>15</v>
      </c>
      <c r="D26" s="7">
        <f>'прыжок в длину девушки'!H15</f>
        <v>21</v>
      </c>
      <c r="E26" s="7">
        <f>пресс!E15</f>
        <v>23</v>
      </c>
      <c r="F26" s="21"/>
      <c r="G26" s="5">
        <f t="shared" si="0"/>
        <v>44</v>
      </c>
      <c r="H26" s="23"/>
      <c r="I26" s="21"/>
      <c r="J26" s="21"/>
    </row>
    <row r="27" spans="1:10">
      <c r="A27" s="9">
        <v>25</v>
      </c>
      <c r="B27" s="14" t="s">
        <v>49</v>
      </c>
      <c r="C27" s="9" t="s">
        <v>12</v>
      </c>
      <c r="D27" s="9">
        <f>'прыжок в длину юноши'!H16</f>
        <v>4</v>
      </c>
      <c r="E27" s="22"/>
      <c r="F27" s="9">
        <f>подтягивание!E16</f>
        <v>13</v>
      </c>
      <c r="G27" s="6">
        <f t="shared" si="0"/>
        <v>17</v>
      </c>
      <c r="H27" s="22">
        <f>SUM(G27:G32)-MAX(G27:G32)</f>
        <v>55</v>
      </c>
      <c r="I27" s="22">
        <f>SUM(H27:H38)</f>
        <v>133</v>
      </c>
      <c r="J27" s="19">
        <f t="shared" ref="J27" si="2">RANK(I27,$I$3:$I$50,1)</f>
        <v>1</v>
      </c>
    </row>
    <row r="28" spans="1:10">
      <c r="A28" s="7">
        <v>26</v>
      </c>
      <c r="B28" s="14" t="s">
        <v>50</v>
      </c>
      <c r="C28" s="7" t="s">
        <v>12</v>
      </c>
      <c r="D28" s="9">
        <f>'прыжок в длину юноши'!H17</f>
        <v>1</v>
      </c>
      <c r="E28" s="20"/>
      <c r="F28" s="9">
        <f>подтягивание!E17</f>
        <v>13</v>
      </c>
      <c r="G28" s="4">
        <f t="shared" si="0"/>
        <v>14</v>
      </c>
      <c r="H28" s="20"/>
      <c r="I28" s="20"/>
      <c r="J28" s="20"/>
    </row>
    <row r="29" spans="1:10">
      <c r="A29" s="7">
        <v>27</v>
      </c>
      <c r="B29" s="14" t="s">
        <v>74</v>
      </c>
      <c r="C29" s="7" t="s">
        <v>12</v>
      </c>
      <c r="D29" s="9">
        <f>'прыжок в длину юноши'!H18</f>
        <v>5</v>
      </c>
      <c r="E29" s="20"/>
      <c r="F29" s="9">
        <f>подтягивание!E18</f>
        <v>2</v>
      </c>
      <c r="G29" s="4">
        <f t="shared" si="0"/>
        <v>7</v>
      </c>
      <c r="H29" s="20"/>
      <c r="I29" s="20"/>
      <c r="J29" s="20"/>
    </row>
    <row r="30" spans="1:10">
      <c r="A30" s="7">
        <v>28</v>
      </c>
      <c r="B30" s="14" t="s">
        <v>51</v>
      </c>
      <c r="C30" s="7" t="s">
        <v>12</v>
      </c>
      <c r="D30" s="9">
        <f>'прыжок в длину юноши'!H19</f>
        <v>6</v>
      </c>
      <c r="E30" s="20"/>
      <c r="F30" s="9">
        <f>подтягивание!E19</f>
        <v>3</v>
      </c>
      <c r="G30" s="4">
        <f t="shared" si="0"/>
        <v>9</v>
      </c>
      <c r="H30" s="20"/>
      <c r="I30" s="20"/>
      <c r="J30" s="20"/>
    </row>
    <row r="31" spans="1:10">
      <c r="A31" s="7">
        <v>29</v>
      </c>
      <c r="B31" s="14" t="s">
        <v>52</v>
      </c>
      <c r="C31" s="7" t="s">
        <v>12</v>
      </c>
      <c r="D31" s="9">
        <f>'прыжок в длину юноши'!H20</f>
        <v>2</v>
      </c>
      <c r="E31" s="20"/>
      <c r="F31" s="9">
        <f>подтягивание!E20</f>
        <v>6</v>
      </c>
      <c r="G31" s="4">
        <f t="shared" si="0"/>
        <v>8</v>
      </c>
      <c r="H31" s="20"/>
      <c r="I31" s="20"/>
      <c r="J31" s="20"/>
    </row>
    <row r="32" spans="1:10" ht="15.75" thickBot="1">
      <c r="A32" s="7">
        <v>30</v>
      </c>
      <c r="B32" s="14" t="s">
        <v>53</v>
      </c>
      <c r="C32" s="7" t="s">
        <v>12</v>
      </c>
      <c r="D32" s="9">
        <f>'прыжок в длину юноши'!H21</f>
        <v>17</v>
      </c>
      <c r="E32" s="23"/>
      <c r="F32" s="9">
        <f>подтягивание!E21</f>
        <v>8</v>
      </c>
      <c r="G32" s="4">
        <f t="shared" si="0"/>
        <v>25</v>
      </c>
      <c r="H32" s="23"/>
      <c r="I32" s="20"/>
      <c r="J32" s="20"/>
    </row>
    <row r="33" spans="1:10">
      <c r="A33" s="7">
        <v>31</v>
      </c>
      <c r="B33" s="12" t="s">
        <v>54</v>
      </c>
      <c r="C33" s="7" t="s">
        <v>12</v>
      </c>
      <c r="D33" s="7">
        <f>'прыжок в длину девушки'!H16</f>
        <v>15</v>
      </c>
      <c r="E33" s="7">
        <f>пресс!E16</f>
        <v>1</v>
      </c>
      <c r="F33" s="19"/>
      <c r="G33" s="4">
        <f t="shared" si="0"/>
        <v>16</v>
      </c>
      <c r="H33" s="22">
        <f>SUM(G33:G38)-MAX(G33:G38)</f>
        <v>78</v>
      </c>
      <c r="I33" s="20"/>
      <c r="J33" s="20"/>
    </row>
    <row r="34" spans="1:10">
      <c r="A34" s="7">
        <v>32</v>
      </c>
      <c r="B34" s="12" t="s">
        <v>55</v>
      </c>
      <c r="C34" s="7" t="s">
        <v>12</v>
      </c>
      <c r="D34" s="7">
        <f>'прыжок в длину девушки'!H17</f>
        <v>2</v>
      </c>
      <c r="E34" s="7">
        <f>пресс!E17</f>
        <v>13</v>
      </c>
      <c r="F34" s="20"/>
      <c r="G34" s="4">
        <f t="shared" si="0"/>
        <v>15</v>
      </c>
      <c r="H34" s="20"/>
      <c r="I34" s="20"/>
      <c r="J34" s="20"/>
    </row>
    <row r="35" spans="1:10">
      <c r="A35" s="7">
        <v>33</v>
      </c>
      <c r="B35" s="12" t="s">
        <v>56</v>
      </c>
      <c r="C35" s="7" t="s">
        <v>12</v>
      </c>
      <c r="D35" s="7">
        <f>'прыжок в длину девушки'!H18</f>
        <v>2</v>
      </c>
      <c r="E35" s="7">
        <f>пресс!E18</f>
        <v>13</v>
      </c>
      <c r="F35" s="20"/>
      <c r="G35" s="4">
        <f t="shared" si="0"/>
        <v>15</v>
      </c>
      <c r="H35" s="20"/>
      <c r="I35" s="20"/>
      <c r="J35" s="20"/>
    </row>
    <row r="36" spans="1:10">
      <c r="A36" s="7">
        <v>34</v>
      </c>
      <c r="B36" s="12" t="s">
        <v>57</v>
      </c>
      <c r="C36" s="7" t="s">
        <v>12</v>
      </c>
      <c r="D36" s="7">
        <f>'прыжок в длину девушки'!H19</f>
        <v>7</v>
      </c>
      <c r="E36" s="7">
        <f>пресс!E19</f>
        <v>10</v>
      </c>
      <c r="F36" s="20"/>
      <c r="G36" s="4">
        <f t="shared" si="0"/>
        <v>17</v>
      </c>
      <c r="H36" s="20"/>
      <c r="I36" s="20"/>
      <c r="J36" s="20"/>
    </row>
    <row r="37" spans="1:10">
      <c r="A37" s="7">
        <v>35</v>
      </c>
      <c r="B37" s="12" t="s">
        <v>58</v>
      </c>
      <c r="C37" s="7" t="s">
        <v>12</v>
      </c>
      <c r="D37" s="7">
        <f>'прыжок в длину девушки'!H20</f>
        <v>12</v>
      </c>
      <c r="E37" s="7">
        <f>пресс!E20</f>
        <v>4</v>
      </c>
      <c r="F37" s="20"/>
      <c r="G37" s="4">
        <f t="shared" si="0"/>
        <v>16</v>
      </c>
      <c r="H37" s="20"/>
      <c r="I37" s="20"/>
      <c r="J37" s="20"/>
    </row>
    <row r="38" spans="1:10" ht="15.75" thickBot="1">
      <c r="A38" s="8">
        <v>36</v>
      </c>
      <c r="B38" s="13" t="s">
        <v>59</v>
      </c>
      <c r="C38" s="8" t="s">
        <v>12</v>
      </c>
      <c r="D38" s="7">
        <f>'прыжок в длину девушки'!H21</f>
        <v>10</v>
      </c>
      <c r="E38" s="7">
        <f>пресс!E21</f>
        <v>6</v>
      </c>
      <c r="F38" s="21"/>
      <c r="G38" s="5">
        <f t="shared" si="0"/>
        <v>16</v>
      </c>
      <c r="H38" s="23"/>
      <c r="I38" s="21"/>
      <c r="J38" s="21"/>
    </row>
    <row r="39" spans="1:10">
      <c r="A39" s="9">
        <v>37</v>
      </c>
      <c r="B39" s="14" t="s">
        <v>66</v>
      </c>
      <c r="C39" s="9" t="s">
        <v>13</v>
      </c>
      <c r="D39" s="9">
        <f>'прыжок в длину юноши'!H22</f>
        <v>18</v>
      </c>
      <c r="E39" s="22"/>
      <c r="F39" s="9">
        <f>подтягивание!E22</f>
        <v>17</v>
      </c>
      <c r="G39" s="6">
        <f t="shared" si="0"/>
        <v>35</v>
      </c>
      <c r="H39" s="22">
        <f>SUM(G39:G44)-MAX(G39:G44)</f>
        <v>113</v>
      </c>
      <c r="I39" s="22">
        <f>SUM(H39:H50)</f>
        <v>169</v>
      </c>
      <c r="J39" s="19">
        <f t="shared" ref="J39" si="3">RANK(I39,$I$3:$I$50,1)</f>
        <v>2</v>
      </c>
    </row>
    <row r="40" spans="1:10">
      <c r="A40" s="7">
        <v>38</v>
      </c>
      <c r="B40" s="14" t="s">
        <v>40</v>
      </c>
      <c r="C40" s="7" t="s">
        <v>13</v>
      </c>
      <c r="D40" s="9">
        <f>'прыжок в длину юноши'!H23</f>
        <v>7</v>
      </c>
      <c r="E40" s="20"/>
      <c r="F40" s="9">
        <f>подтягивание!E23</f>
        <v>13</v>
      </c>
      <c r="G40" s="4">
        <f t="shared" si="0"/>
        <v>20</v>
      </c>
      <c r="H40" s="20"/>
      <c r="I40" s="20"/>
      <c r="J40" s="20"/>
    </row>
    <row r="41" spans="1:10">
      <c r="A41" s="7">
        <v>39</v>
      </c>
      <c r="B41" s="14" t="s">
        <v>41</v>
      </c>
      <c r="C41" s="7" t="s">
        <v>13</v>
      </c>
      <c r="D41" s="9">
        <f>'прыжок в длину юноши'!H24</f>
        <v>14</v>
      </c>
      <c r="E41" s="20"/>
      <c r="F41" s="9">
        <f>подтягивание!E24</f>
        <v>4</v>
      </c>
      <c r="G41" s="4">
        <f t="shared" si="0"/>
        <v>18</v>
      </c>
      <c r="H41" s="20"/>
      <c r="I41" s="20"/>
      <c r="J41" s="20"/>
    </row>
    <row r="42" spans="1:10">
      <c r="A42" s="7">
        <v>40</v>
      </c>
      <c r="B42" s="14" t="s">
        <v>42</v>
      </c>
      <c r="C42" s="7" t="s">
        <v>13</v>
      </c>
      <c r="D42" s="9">
        <f>'прыжок в длину юноши'!H25</f>
        <v>8</v>
      </c>
      <c r="E42" s="20"/>
      <c r="F42" s="9">
        <f>подтягивание!E25</f>
        <v>8</v>
      </c>
      <c r="G42" s="4">
        <f t="shared" si="0"/>
        <v>16</v>
      </c>
      <c r="H42" s="20"/>
      <c r="I42" s="20"/>
      <c r="J42" s="20"/>
    </row>
    <row r="43" spans="1:10">
      <c r="A43" s="7">
        <v>41</v>
      </c>
      <c r="B43" s="14" t="s">
        <v>43</v>
      </c>
      <c r="C43" s="7" t="s">
        <v>13</v>
      </c>
      <c r="D43" s="9">
        <f>'прыжок в длину юноши'!H26</f>
        <v>3</v>
      </c>
      <c r="E43" s="20"/>
      <c r="F43" s="9">
        <f>подтягивание!E26</f>
        <v>21</v>
      </c>
      <c r="G43" s="4">
        <f t="shared" si="0"/>
        <v>24</v>
      </c>
      <c r="H43" s="20"/>
      <c r="I43" s="20"/>
      <c r="J43" s="20"/>
    </row>
    <row r="44" spans="1:10" ht="15.75" thickBot="1">
      <c r="A44" s="7">
        <v>42</v>
      </c>
      <c r="B44" s="14" t="s">
        <v>67</v>
      </c>
      <c r="C44" s="7" t="s">
        <v>13</v>
      </c>
      <c r="D44" s="9">
        <f>'прыжок в длину юноши'!H27</f>
        <v>24</v>
      </c>
      <c r="E44" s="23"/>
      <c r="F44" s="9">
        <f>подтягивание!E27</f>
        <v>11</v>
      </c>
      <c r="G44" s="4">
        <f t="shared" si="0"/>
        <v>35</v>
      </c>
      <c r="H44" s="23"/>
      <c r="I44" s="20"/>
      <c r="J44" s="20"/>
    </row>
    <row r="45" spans="1:10">
      <c r="A45" s="7">
        <v>43</v>
      </c>
      <c r="B45" s="12" t="s">
        <v>60</v>
      </c>
      <c r="C45" s="7" t="s">
        <v>13</v>
      </c>
      <c r="D45" s="7">
        <f>'прыжок в длину девушки'!H22</f>
        <v>4</v>
      </c>
      <c r="E45" s="7">
        <f>пресс!E22</f>
        <v>6</v>
      </c>
      <c r="F45" s="19"/>
      <c r="G45" s="4">
        <f t="shared" si="0"/>
        <v>10</v>
      </c>
      <c r="H45" s="22">
        <f>SUM(G45:G50)-MAX(G45:G50)</f>
        <v>56</v>
      </c>
      <c r="I45" s="20"/>
      <c r="J45" s="20"/>
    </row>
    <row r="46" spans="1:10">
      <c r="A46" s="7">
        <v>44</v>
      </c>
      <c r="B46" s="12" t="s">
        <v>61</v>
      </c>
      <c r="C46" s="7" t="s">
        <v>13</v>
      </c>
      <c r="D46" s="7">
        <f>'прыжок в длину девушки'!H23</f>
        <v>7</v>
      </c>
      <c r="E46" s="7">
        <f>пресс!E23</f>
        <v>6</v>
      </c>
      <c r="F46" s="20"/>
      <c r="G46" s="4">
        <f t="shared" si="0"/>
        <v>13</v>
      </c>
      <c r="H46" s="20"/>
      <c r="I46" s="20"/>
      <c r="J46" s="20"/>
    </row>
    <row r="47" spans="1:10">
      <c r="A47" s="7">
        <v>45</v>
      </c>
      <c r="B47" s="12" t="s">
        <v>62</v>
      </c>
      <c r="C47" s="7" t="s">
        <v>13</v>
      </c>
      <c r="D47" s="7">
        <f>'прыжок в длину девушки'!H24</f>
        <v>17</v>
      </c>
      <c r="E47" s="7">
        <f>пресс!E24</f>
        <v>6</v>
      </c>
      <c r="F47" s="20"/>
      <c r="G47" s="4">
        <f t="shared" si="0"/>
        <v>23</v>
      </c>
      <c r="H47" s="20"/>
      <c r="I47" s="20"/>
      <c r="J47" s="20"/>
    </row>
    <row r="48" spans="1:10">
      <c r="A48" s="7">
        <v>46</v>
      </c>
      <c r="B48" s="12" t="s">
        <v>63</v>
      </c>
      <c r="C48" s="7" t="s">
        <v>13</v>
      </c>
      <c r="D48" s="7">
        <f>'прыжок в длину девушки'!H25</f>
        <v>5</v>
      </c>
      <c r="E48" s="7">
        <f>пресс!E25</f>
        <v>2</v>
      </c>
      <c r="F48" s="20"/>
      <c r="G48" s="4">
        <f t="shared" si="0"/>
        <v>7</v>
      </c>
      <c r="H48" s="20"/>
      <c r="I48" s="20"/>
      <c r="J48" s="20"/>
    </row>
    <row r="49" spans="1:10">
      <c r="A49" s="7">
        <v>47</v>
      </c>
      <c r="B49" s="12" t="s">
        <v>64</v>
      </c>
      <c r="C49" s="7" t="s">
        <v>13</v>
      </c>
      <c r="D49" s="7">
        <f>'прыжок в длину девушки'!H26</f>
        <v>16</v>
      </c>
      <c r="E49" s="7">
        <f>пресс!E26</f>
        <v>13</v>
      </c>
      <c r="F49" s="20"/>
      <c r="G49" s="4">
        <f t="shared" si="0"/>
        <v>29</v>
      </c>
      <c r="H49" s="20"/>
      <c r="I49" s="20"/>
      <c r="J49" s="20"/>
    </row>
    <row r="50" spans="1:10" ht="15.75" thickBot="1">
      <c r="A50" s="7">
        <v>48</v>
      </c>
      <c r="B50" s="12" t="s">
        <v>65</v>
      </c>
      <c r="C50" s="7" t="s">
        <v>13</v>
      </c>
      <c r="D50" s="7">
        <f>'прыжок в длину девушки'!H27</f>
        <v>1</v>
      </c>
      <c r="E50" s="7">
        <f>пресс!E27</f>
        <v>2</v>
      </c>
      <c r="F50" s="23"/>
      <c r="G50" s="4">
        <f t="shared" si="0"/>
        <v>3</v>
      </c>
      <c r="H50" s="23"/>
      <c r="I50" s="23"/>
      <c r="J50" s="21"/>
    </row>
  </sheetData>
  <mergeCells count="24">
    <mergeCell ref="F45:F50"/>
    <mergeCell ref="E3:E8"/>
    <mergeCell ref="F9:F14"/>
    <mergeCell ref="E15:E20"/>
    <mergeCell ref="F21:F26"/>
    <mergeCell ref="E27:E32"/>
    <mergeCell ref="F33:F38"/>
    <mergeCell ref="E39:E44"/>
    <mergeCell ref="J3:J14"/>
    <mergeCell ref="J15:J26"/>
    <mergeCell ref="J27:J38"/>
    <mergeCell ref="J39:J50"/>
    <mergeCell ref="H39:H44"/>
    <mergeCell ref="H45:H50"/>
    <mergeCell ref="I3:I14"/>
    <mergeCell ref="I15:I26"/>
    <mergeCell ref="I27:I38"/>
    <mergeCell ref="I39:I50"/>
    <mergeCell ref="H3:H8"/>
    <mergeCell ref="H9:H14"/>
    <mergeCell ref="H15:H20"/>
    <mergeCell ref="H21:H26"/>
    <mergeCell ref="H27:H32"/>
    <mergeCell ref="H33:H38"/>
  </mergeCells>
  <dataValidations count="1">
    <dataValidation type="list" allowBlank="1" showInputMessage="1" showErrorMessage="1" sqref="C3:C50">
      <formula1>$O$6:$O$9</formula1>
    </dataValidation>
  </dataValidations>
  <pageMargins left="0.7" right="0.7" top="0.75" bottom="0.75" header="0.3" footer="0.3"/>
  <pageSetup paperSize="9" scale="83" orientation="portrait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прыжок в длину юноши</vt:lpstr>
      <vt:lpstr>прыжок в длину девушки</vt:lpstr>
      <vt:lpstr>пресс</vt:lpstr>
      <vt:lpstr>подтягивание</vt:lpstr>
      <vt:lpstr>итоговый</vt:lpstr>
      <vt:lpstr>итоговый!Область_печати</vt:lpstr>
      <vt:lpstr>подтягивание!Область_печати</vt:lpstr>
      <vt:lpstr>пресс!Область_печати</vt:lpstr>
      <vt:lpstr>'прыжок в длину девушки'!Область_печати</vt:lpstr>
      <vt:lpstr>'прыжок в длину юноши'!Область_печати</vt:lpstr>
    </vt:vector>
  </TitlesOfParts>
  <Company>МОУ СОШ № 14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SPORTSCHOOL</cp:lastModifiedBy>
  <cp:lastPrinted>2014-12-12T04:21:37Z</cp:lastPrinted>
  <dcterms:created xsi:type="dcterms:W3CDTF">2013-10-28T03:49:44Z</dcterms:created>
  <dcterms:modified xsi:type="dcterms:W3CDTF">2014-12-12T04:47:07Z</dcterms:modified>
</cp:coreProperties>
</file>